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itec\Desktop\"/>
    </mc:Choice>
  </mc:AlternateContent>
  <xr:revisionPtr revIDLastSave="0" documentId="13_ncr:1_{39698729-2902-4FC4-9994-80459F8110D7}" xr6:coauthVersionLast="44" xr6:coauthVersionMax="44" xr10:uidLastSave="{00000000-0000-0000-0000-000000000000}"/>
  <bookViews>
    <workbookView xWindow="-120" yWindow="-120" windowWidth="29040" windowHeight="15840" xr2:uid="{8D2E42E4-D738-4602-A41C-3146522B5DC8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0" i="2" l="1"/>
  <c r="Z12" i="2"/>
  <c r="C19" i="2"/>
  <c r="I30" i="2"/>
  <c r="K30" i="2" s="1"/>
  <c r="L30" i="2" s="1"/>
  <c r="N30" i="2" s="1"/>
  <c r="AL29" i="2"/>
  <c r="AI29" i="2"/>
  <c r="AF29" i="2"/>
  <c r="AC29" i="2"/>
  <c r="Z29" i="2"/>
  <c r="W29" i="2"/>
  <c r="T29" i="2"/>
  <c r="Q29" i="2"/>
  <c r="N29" i="2"/>
  <c r="K29" i="2"/>
  <c r="AL28" i="2"/>
  <c r="AI28" i="2"/>
  <c r="AF28" i="2"/>
  <c r="AC28" i="2"/>
  <c r="Z28" i="2"/>
  <c r="W28" i="2"/>
  <c r="T28" i="2"/>
  <c r="Q28" i="2"/>
  <c r="N28" i="2"/>
  <c r="K28" i="2"/>
  <c r="I27" i="2"/>
  <c r="K27" i="2" s="1"/>
  <c r="L27" i="2" s="1"/>
  <c r="N27" i="2" s="1"/>
  <c r="O27" i="2" s="1"/>
  <c r="Q27" i="2" s="1"/>
  <c r="R27" i="2" s="1"/>
  <c r="T27" i="2" s="1"/>
  <c r="U27" i="2" s="1"/>
  <c r="W27" i="2" s="1"/>
  <c r="X27" i="2" s="1"/>
  <c r="Z27" i="2" s="1"/>
  <c r="AA27" i="2" s="1"/>
  <c r="AC27" i="2" s="1"/>
  <c r="AD27" i="2" s="1"/>
  <c r="AF27" i="2" s="1"/>
  <c r="AG27" i="2" s="1"/>
  <c r="AI27" i="2" s="1"/>
  <c r="AJ27" i="2" s="1"/>
  <c r="AL27" i="2" s="1"/>
  <c r="U26" i="2"/>
  <c r="R26" i="2"/>
  <c r="O26" i="2"/>
  <c r="L26" i="2"/>
  <c r="I26" i="2"/>
  <c r="I25" i="2"/>
  <c r="K25" i="2" s="1"/>
  <c r="L25" i="2" s="1"/>
  <c r="N25" i="2" s="1"/>
  <c r="O25" i="2" s="1"/>
  <c r="Q25" i="2" s="1"/>
  <c r="R25" i="2" s="1"/>
  <c r="T25" i="2" s="1"/>
  <c r="U25" i="2" s="1"/>
  <c r="W25" i="2" s="1"/>
  <c r="X25" i="2" s="1"/>
  <c r="Z25" i="2" s="1"/>
  <c r="AA25" i="2" s="1"/>
  <c r="AC25" i="2" s="1"/>
  <c r="AD25" i="2" s="1"/>
  <c r="AF25" i="2" s="1"/>
  <c r="AG25" i="2" s="1"/>
  <c r="AI25" i="2" s="1"/>
  <c r="AJ25" i="2" s="1"/>
  <c r="AL25" i="2" s="1"/>
  <c r="L24" i="2"/>
  <c r="N24" i="2" s="1"/>
  <c r="O24" i="2" s="1"/>
  <c r="Q24" i="2" s="1"/>
  <c r="R24" i="2" s="1"/>
  <c r="T24" i="2" s="1"/>
  <c r="U24" i="2" s="1"/>
  <c r="W24" i="2" s="1"/>
  <c r="X24" i="2" s="1"/>
  <c r="Z24" i="2" s="1"/>
  <c r="AA24" i="2" s="1"/>
  <c r="AC24" i="2" s="1"/>
  <c r="AD24" i="2" s="1"/>
  <c r="AF24" i="2" s="1"/>
  <c r="AG24" i="2" s="1"/>
  <c r="AI24" i="2" s="1"/>
  <c r="AJ24" i="2" s="1"/>
  <c r="AL24" i="2" s="1"/>
  <c r="I24" i="2"/>
  <c r="K24" i="2" s="1"/>
  <c r="I23" i="2"/>
  <c r="K23" i="2" s="1"/>
  <c r="L23" i="2" s="1"/>
  <c r="N23" i="2" s="1"/>
  <c r="O23" i="2" s="1"/>
  <c r="Q23" i="2" s="1"/>
  <c r="R23" i="2" s="1"/>
  <c r="T23" i="2" s="1"/>
  <c r="U23" i="2" s="1"/>
  <c r="W23" i="2" s="1"/>
  <c r="X23" i="2" s="1"/>
  <c r="Z23" i="2" s="1"/>
  <c r="AA23" i="2" s="1"/>
  <c r="AC23" i="2" s="1"/>
  <c r="AD23" i="2" s="1"/>
  <c r="AF23" i="2" s="1"/>
  <c r="AG23" i="2" s="1"/>
  <c r="AI23" i="2" s="1"/>
  <c r="AJ23" i="2" s="1"/>
  <c r="AL23" i="2" s="1"/>
  <c r="L22" i="2"/>
  <c r="N22" i="2" s="1"/>
  <c r="O22" i="2" s="1"/>
  <c r="Q22" i="2" s="1"/>
  <c r="R22" i="2" s="1"/>
  <c r="T22" i="2" s="1"/>
  <c r="U22" i="2" s="1"/>
  <c r="W22" i="2" s="1"/>
  <c r="X22" i="2" s="1"/>
  <c r="Z22" i="2" s="1"/>
  <c r="AA22" i="2" s="1"/>
  <c r="AC22" i="2" s="1"/>
  <c r="AD22" i="2" s="1"/>
  <c r="AF22" i="2" s="1"/>
  <c r="AG22" i="2" s="1"/>
  <c r="AI22" i="2" s="1"/>
  <c r="AJ22" i="2" s="1"/>
  <c r="AL22" i="2" s="1"/>
  <c r="I22" i="2"/>
  <c r="K22" i="2" s="1"/>
  <c r="I21" i="2"/>
  <c r="K21" i="2" s="1"/>
  <c r="L21" i="2" s="1"/>
  <c r="N21" i="2" s="1"/>
  <c r="O21" i="2" s="1"/>
  <c r="Q21" i="2" s="1"/>
  <c r="R21" i="2" s="1"/>
  <c r="T21" i="2" s="1"/>
  <c r="U21" i="2" s="1"/>
  <c r="W21" i="2" s="1"/>
  <c r="X21" i="2" s="1"/>
  <c r="Z21" i="2" s="1"/>
  <c r="AA21" i="2" s="1"/>
  <c r="AC21" i="2" s="1"/>
  <c r="AD21" i="2" s="1"/>
  <c r="AF21" i="2" s="1"/>
  <c r="AG21" i="2" s="1"/>
  <c r="AI21" i="2" s="1"/>
  <c r="AJ21" i="2" s="1"/>
  <c r="AL21" i="2" s="1"/>
  <c r="L20" i="2"/>
  <c r="N20" i="2" s="1"/>
  <c r="O20" i="2" s="1"/>
  <c r="Q20" i="2" s="1"/>
  <c r="R20" i="2" s="1"/>
  <c r="T20" i="2" s="1"/>
  <c r="U20" i="2" s="1"/>
  <c r="W20" i="2" s="1"/>
  <c r="X20" i="2" s="1"/>
  <c r="Z20" i="2" s="1"/>
  <c r="AA20" i="2" s="1"/>
  <c r="AC20" i="2" s="1"/>
  <c r="AD20" i="2" s="1"/>
  <c r="AF20" i="2" s="1"/>
  <c r="AG20" i="2" s="1"/>
  <c r="AI20" i="2" s="1"/>
  <c r="AJ20" i="2" s="1"/>
  <c r="AL20" i="2" s="1"/>
  <c r="I20" i="2"/>
  <c r="K20" i="2" s="1"/>
  <c r="F27" i="2"/>
  <c r="F23" i="2"/>
  <c r="H23" i="2" s="1"/>
  <c r="F20" i="2"/>
  <c r="H20" i="2" s="1"/>
  <c r="F21" i="2"/>
  <c r="H21" i="2"/>
  <c r="F22" i="2"/>
  <c r="H22" i="2"/>
  <c r="F24" i="2"/>
  <c r="H24" i="2"/>
  <c r="F25" i="2"/>
  <c r="H25" i="2"/>
  <c r="F26" i="2"/>
  <c r="H27" i="2"/>
  <c r="H28" i="2"/>
  <c r="H29" i="2"/>
  <c r="F30" i="2"/>
  <c r="H30" i="2"/>
  <c r="F35" i="2"/>
  <c r="H35" i="2" s="1"/>
  <c r="I35" i="2" s="1"/>
  <c r="K35" i="2" s="1"/>
  <c r="L35" i="2" s="1"/>
  <c r="N35" i="2" s="1"/>
  <c r="O35" i="2" s="1"/>
  <c r="Q35" i="2" s="1"/>
  <c r="R35" i="2" s="1"/>
  <c r="T35" i="2" s="1"/>
  <c r="U35" i="2" s="1"/>
  <c r="W35" i="2" s="1"/>
  <c r="X35" i="2" s="1"/>
  <c r="Z35" i="2" s="1"/>
  <c r="AA35" i="2" s="1"/>
  <c r="AC35" i="2" s="1"/>
  <c r="AD35" i="2" s="1"/>
  <c r="AF35" i="2" s="1"/>
  <c r="AG35" i="2" s="1"/>
  <c r="AI35" i="2" s="1"/>
  <c r="AJ35" i="2" s="1"/>
  <c r="AL35" i="2" s="1"/>
  <c r="Q11" i="1"/>
  <c r="Q11" i="2"/>
  <c r="C26" i="2"/>
  <c r="AJ37" i="2" l="1"/>
  <c r="AG37" i="2"/>
  <c r="AD37" i="2"/>
  <c r="AA37" i="2"/>
  <c r="X37" i="2"/>
  <c r="U37" i="2"/>
  <c r="R37" i="2"/>
  <c r="O37" i="2"/>
  <c r="I37" i="2"/>
  <c r="F37" i="2"/>
  <c r="C37" i="2"/>
  <c r="AJ36" i="2"/>
  <c r="AG36" i="2"/>
  <c r="AD36" i="2"/>
  <c r="AA36" i="2"/>
  <c r="X36" i="2"/>
  <c r="U36" i="2"/>
  <c r="R36" i="2"/>
  <c r="O36" i="2"/>
  <c r="L36" i="2"/>
  <c r="I36" i="2"/>
  <c r="I38" i="2" s="1"/>
  <c r="I43" i="2" s="1"/>
  <c r="F36" i="2"/>
  <c r="F38" i="2" s="1"/>
  <c r="F43" i="2" s="1"/>
  <c r="C36" i="2"/>
  <c r="C38" i="2" s="1"/>
  <c r="C43" i="2" s="1"/>
  <c r="E29" i="2"/>
  <c r="E28" i="2"/>
  <c r="L37" i="2"/>
  <c r="Z11" i="2"/>
  <c r="H11" i="2"/>
  <c r="AF22" i="1"/>
  <c r="M27" i="1"/>
  <c r="O37" i="1"/>
  <c r="AJ26" i="1"/>
  <c r="AG26" i="1"/>
  <c r="Z11" i="1"/>
  <c r="Z12" i="1" s="1"/>
  <c r="Q12" i="1"/>
  <c r="Q10" i="2" s="1"/>
  <c r="Q12" i="2" s="1"/>
  <c r="AL29" i="1"/>
  <c r="AL28" i="1"/>
  <c r="AI29" i="1"/>
  <c r="AI28" i="1"/>
  <c r="AF29" i="1"/>
  <c r="AF28" i="1"/>
  <c r="AC29" i="1"/>
  <c r="AC28" i="1"/>
  <c r="Z29" i="1"/>
  <c r="Z28" i="1"/>
  <c r="W29" i="1"/>
  <c r="W28" i="1"/>
  <c r="T29" i="1"/>
  <c r="T28" i="1"/>
  <c r="Q29" i="1"/>
  <c r="Q28" i="1"/>
  <c r="K29" i="1"/>
  <c r="K28" i="1"/>
  <c r="H29" i="1"/>
  <c r="H28" i="1"/>
  <c r="C23" i="1"/>
  <c r="F21" i="1"/>
  <c r="C37" i="1"/>
  <c r="AL22" i="1"/>
  <c r="C22" i="2" s="1"/>
  <c r="E22" i="2" s="1"/>
  <c r="AI22" i="1"/>
  <c r="AC22" i="1"/>
  <c r="Z22" i="1"/>
  <c r="W22" i="1"/>
  <c r="T22" i="1"/>
  <c r="Q22" i="1"/>
  <c r="N22" i="1"/>
  <c r="K22" i="1"/>
  <c r="E22" i="1"/>
  <c r="F22" i="1" s="1"/>
  <c r="H22" i="1" s="1"/>
  <c r="E21" i="1"/>
  <c r="H11" i="1"/>
  <c r="F36" i="1"/>
  <c r="I36" i="1"/>
  <c r="L36" i="1"/>
  <c r="O36" i="1"/>
  <c r="R36" i="1"/>
  <c r="U36" i="1"/>
  <c r="X36" i="1"/>
  <c r="AA36" i="1"/>
  <c r="AD36" i="1"/>
  <c r="AG36" i="1"/>
  <c r="AJ36" i="1"/>
  <c r="C36" i="1"/>
  <c r="C26" i="1"/>
  <c r="C25" i="1"/>
  <c r="C24" i="1"/>
  <c r="C20" i="1"/>
  <c r="C19" i="1"/>
  <c r="AD37" i="1"/>
  <c r="AD27" i="1"/>
  <c r="AF27" i="1" s="1"/>
  <c r="AG27" i="1" s="1"/>
  <c r="AD26" i="1"/>
  <c r="AD25" i="1"/>
  <c r="AF25" i="1" s="1"/>
  <c r="AG25" i="1" s="1"/>
  <c r="AD24" i="1"/>
  <c r="AF24" i="1" s="1"/>
  <c r="AG24" i="1" s="1"/>
  <c r="AG37" i="1"/>
  <c r="AG38" i="1" s="1"/>
  <c r="AG43" i="1" s="1"/>
  <c r="X38" i="2" l="1"/>
  <c r="X43" i="2" s="1"/>
  <c r="AJ38" i="2"/>
  <c r="AJ43" i="2" s="1"/>
  <c r="AG38" i="2"/>
  <c r="AG43" i="2" s="1"/>
  <c r="U38" i="2"/>
  <c r="U43" i="2" s="1"/>
  <c r="L38" i="2"/>
  <c r="L43" i="2" s="1"/>
  <c r="O38" i="2"/>
  <c r="O43" i="2" s="1"/>
  <c r="R38" i="2"/>
  <c r="R43" i="2" s="1"/>
  <c r="AD38" i="2"/>
  <c r="AD43" i="2" s="1"/>
  <c r="AA38" i="2"/>
  <c r="AA43" i="2" s="1"/>
  <c r="H21" i="1"/>
  <c r="AD38" i="1"/>
  <c r="AD43" i="1" s="1"/>
  <c r="K21" i="1" l="1"/>
  <c r="L21" i="1" s="1"/>
  <c r="N21" i="1" s="1"/>
  <c r="O21" i="1" s="1"/>
  <c r="Q21" i="1" s="1"/>
  <c r="I21" i="1"/>
  <c r="R21" i="1" l="1"/>
  <c r="T21" i="1" s="1"/>
  <c r="U21" i="1" l="1"/>
  <c r="W21" i="1" s="1"/>
  <c r="X21" i="1" s="1"/>
  <c r="F37" i="1"/>
  <c r="Z21" i="1" l="1"/>
  <c r="AA21" i="1" s="1"/>
  <c r="AC21" i="1" l="1"/>
  <c r="AD21" i="1" l="1"/>
  <c r="AF21" i="1" s="1"/>
  <c r="H12" i="1"/>
  <c r="H10" i="2" s="1"/>
  <c r="H12" i="2" s="1"/>
  <c r="I26" i="1"/>
  <c r="L26" i="1" s="1"/>
  <c r="O26" i="1" s="1"/>
  <c r="R26" i="1" s="1"/>
  <c r="U26" i="1" s="1"/>
  <c r="X26" i="1" s="1"/>
  <c r="AA26" i="1" s="1"/>
  <c r="I37" i="1"/>
  <c r="L37" i="1"/>
  <c r="R37" i="1"/>
  <c r="U37" i="1"/>
  <c r="X37" i="1"/>
  <c r="AA37" i="1"/>
  <c r="AJ37" i="1"/>
  <c r="E30" i="1"/>
  <c r="F30" i="1" s="1"/>
  <c r="H30" i="1" s="1"/>
  <c r="I30" i="1" s="1"/>
  <c r="L30" i="1" l="1"/>
  <c r="N30" i="1" s="1"/>
  <c r="O30" i="1" s="1"/>
  <c r="Q30" i="1" s="1"/>
  <c r="K30" i="1"/>
  <c r="AG21" i="1"/>
  <c r="AI21" i="1" s="1"/>
  <c r="AJ21" i="1" s="1"/>
  <c r="AL21" i="1" s="1"/>
  <c r="C21" i="2" s="1"/>
  <c r="E21" i="2" s="1"/>
  <c r="R30" i="1"/>
  <c r="T30" i="1" s="1"/>
  <c r="AA38" i="1"/>
  <c r="AA43" i="1" s="1"/>
  <c r="E35" i="1"/>
  <c r="E24" i="1"/>
  <c r="E28" i="1"/>
  <c r="E27" i="1"/>
  <c r="F27" i="1" s="1"/>
  <c r="AJ38" i="1"/>
  <c r="AJ43" i="1" s="1"/>
  <c r="R38" i="1"/>
  <c r="R43" i="1" s="1"/>
  <c r="F38" i="1"/>
  <c r="F43" i="1" s="1"/>
  <c r="O38" i="1"/>
  <c r="O43" i="1" s="1"/>
  <c r="C38" i="1"/>
  <c r="C43" i="1" s="1"/>
  <c r="X38" i="1"/>
  <c r="X43" i="1" s="1"/>
  <c r="L38" i="1"/>
  <c r="L43" i="1" s="1"/>
  <c r="U38" i="1"/>
  <c r="U43" i="1" s="1"/>
  <c r="I38" i="1"/>
  <c r="I43" i="1" s="1"/>
  <c r="U30" i="1" l="1"/>
  <c r="W30" i="1" s="1"/>
  <c r="F24" i="1"/>
  <c r="H24" i="1" s="1"/>
  <c r="H27" i="1"/>
  <c r="I27" i="1" s="1"/>
  <c r="K27" i="1" s="1"/>
  <c r="L27" i="1" s="1"/>
  <c r="N27" i="1" s="1"/>
  <c r="Q27" i="1" s="1"/>
  <c r="R27" i="1" s="1"/>
  <c r="T27" i="1" s="1"/>
  <c r="U27" i="1" s="1"/>
  <c r="X27" i="1" s="1"/>
  <c r="Z27" i="1" s="1"/>
  <c r="F35" i="1"/>
  <c r="H35" i="1" s="1"/>
  <c r="I35" i="1" s="1"/>
  <c r="K35" i="1" s="1"/>
  <c r="E23" i="1"/>
  <c r="F26" i="1"/>
  <c r="E19" i="1"/>
  <c r="E20" i="1"/>
  <c r="N24" i="1" l="1"/>
  <c r="O24" i="1" s="1"/>
  <c r="Q24" i="1" s="1"/>
  <c r="R24" i="1" s="1"/>
  <c r="T24" i="1" s="1"/>
  <c r="U24" i="1" s="1"/>
  <c r="X24" i="1" s="1"/>
  <c r="Z24" i="1" s="1"/>
  <c r="I24" i="1"/>
  <c r="K24" i="1" s="1"/>
  <c r="F23" i="1"/>
  <c r="H23" i="1" s="1"/>
  <c r="I23" i="1" s="1"/>
  <c r="K23" i="1" s="1"/>
  <c r="L23" i="1" s="1"/>
  <c r="N23" i="1" s="1"/>
  <c r="AA24" i="1"/>
  <c r="AC24" i="1" s="1"/>
  <c r="AI24" i="1"/>
  <c r="AJ24" i="1" s="1"/>
  <c r="X30" i="1"/>
  <c r="Z30" i="1" s="1"/>
  <c r="AA30" i="1" s="1"/>
  <c r="AC30" i="1" s="1"/>
  <c r="AA27" i="1"/>
  <c r="AC27" i="1" s="1"/>
  <c r="AI27" i="1"/>
  <c r="AJ27" i="1" s="1"/>
  <c r="L35" i="1"/>
  <c r="N35" i="1" s="1"/>
  <c r="F20" i="1"/>
  <c r="H20" i="1" s="1"/>
  <c r="F19" i="1"/>
  <c r="H19" i="1" s="1"/>
  <c r="E29" i="1"/>
  <c r="E25" i="1"/>
  <c r="F25" i="1" s="1"/>
  <c r="AL27" i="1" l="1"/>
  <c r="C27" i="2" s="1"/>
  <c r="E27" i="2" s="1"/>
  <c r="AL24" i="1"/>
  <c r="C24" i="2" s="1"/>
  <c r="E24" i="2" s="1"/>
  <c r="O23" i="1"/>
  <c r="Q23" i="1" s="1"/>
  <c r="AD30" i="1"/>
  <c r="AF30" i="1" s="1"/>
  <c r="AG30" i="1" s="1"/>
  <c r="AI30" i="1" s="1"/>
  <c r="AJ30" i="1" s="1"/>
  <c r="AL30" i="1" s="1"/>
  <c r="C30" i="2" s="1"/>
  <c r="E30" i="2" s="1"/>
  <c r="I20" i="1"/>
  <c r="K20" i="1" s="1"/>
  <c r="O35" i="1"/>
  <c r="Q35" i="1" s="1"/>
  <c r="I19" i="1"/>
  <c r="K19" i="1" s="1"/>
  <c r="H25" i="1"/>
  <c r="I25" i="1" s="1"/>
  <c r="R23" i="1" l="1"/>
  <c r="T23" i="1" s="1"/>
  <c r="R35" i="1"/>
  <c r="T35" i="1" s="1"/>
  <c r="L20" i="1"/>
  <c r="N20" i="1" s="1"/>
  <c r="L19" i="1"/>
  <c r="N19" i="1" s="1"/>
  <c r="K25" i="1"/>
  <c r="U23" i="1" l="1"/>
  <c r="W23" i="1" s="1"/>
  <c r="X23" i="1" s="1"/>
  <c r="Z23" i="1" s="1"/>
  <c r="O20" i="1"/>
  <c r="Q20" i="1" s="1"/>
  <c r="O19" i="1"/>
  <c r="Q19" i="1" s="1"/>
  <c r="U35" i="1"/>
  <c r="W35" i="1" s="1"/>
  <c r="L25" i="1"/>
  <c r="N25" i="1" s="1"/>
  <c r="AD35" i="1" l="1"/>
  <c r="AF35" i="1" s="1"/>
  <c r="AG35" i="1" s="1"/>
  <c r="AA23" i="1"/>
  <c r="AC23" i="1" s="1"/>
  <c r="R19" i="1"/>
  <c r="T19" i="1" s="1"/>
  <c r="R20" i="1"/>
  <c r="T20" i="1" s="1"/>
  <c r="X35" i="1"/>
  <c r="Z35" i="1" s="1"/>
  <c r="O25" i="1"/>
  <c r="Q25" i="1" s="1"/>
  <c r="AD23" i="1" l="1"/>
  <c r="AF23" i="1" s="1"/>
  <c r="AG23" i="1" s="1"/>
  <c r="AI23" i="1" s="1"/>
  <c r="AJ23" i="1" s="1"/>
  <c r="AL23" i="1" s="1"/>
  <c r="C23" i="2" s="1"/>
  <c r="E23" i="2" s="1"/>
  <c r="AA35" i="1"/>
  <c r="AC35" i="1" s="1"/>
  <c r="AI35" i="1"/>
  <c r="AJ35" i="1" s="1"/>
  <c r="U20" i="1"/>
  <c r="W20" i="1" s="1"/>
  <c r="U19" i="1"/>
  <c r="W19" i="1" s="1"/>
  <c r="R25" i="1"/>
  <c r="T25" i="1" s="1"/>
  <c r="U25" i="1" s="1"/>
  <c r="AL35" i="1" l="1"/>
  <c r="C35" i="2" s="1"/>
  <c r="E35" i="2" s="1"/>
  <c r="X20" i="1"/>
  <c r="Z20" i="1" s="1"/>
  <c r="AD20" i="1"/>
  <c r="AF20" i="1" s="1"/>
  <c r="AG20" i="1" s="1"/>
  <c r="X19" i="1"/>
  <c r="Z19" i="1" s="1"/>
  <c r="AA19" i="1" s="1"/>
  <c r="AA20" i="1" l="1"/>
  <c r="AC20" i="1" s="1"/>
  <c r="AI20" i="1"/>
  <c r="AJ20" i="1" s="1"/>
  <c r="AC19" i="1"/>
  <c r="X25" i="1"/>
  <c r="Z25" i="1" s="1"/>
  <c r="AI25" i="1" s="1"/>
  <c r="AJ25" i="1" s="1"/>
  <c r="AD19" i="1" l="1"/>
  <c r="AF19" i="1" s="1"/>
  <c r="AG19" i="1" s="1"/>
  <c r="AI19" i="1" s="1"/>
  <c r="AJ19" i="1" s="1"/>
  <c r="AL19" i="1" s="1"/>
  <c r="AL20" i="1"/>
  <c r="C20" i="2" s="1"/>
  <c r="E20" i="2" s="1"/>
  <c r="AA25" i="1"/>
  <c r="AC25" i="1" s="1"/>
  <c r="AL25" i="1" l="1"/>
  <c r="C25" i="2" s="1"/>
  <c r="E25" i="2" s="1"/>
  <c r="E19" i="2"/>
  <c r="F19" i="2" s="1"/>
  <c r="H19" i="2" s="1"/>
  <c r="I19" i="2" s="1"/>
  <c r="K19" i="2" s="1"/>
  <c r="L19" i="2" s="1"/>
  <c r="N19" i="2" s="1"/>
  <c r="O19" i="2" s="1"/>
  <c r="Q19" i="2" s="1"/>
  <c r="R19" i="2" s="1"/>
  <c r="T19" i="2" s="1"/>
  <c r="U19" i="2" s="1"/>
  <c r="W19" i="2" s="1"/>
  <c r="X19" i="2" s="1"/>
  <c r="Z19" i="2" s="1"/>
  <c r="AA19" i="2" s="1"/>
  <c r="AC19" i="2" s="1"/>
  <c r="AD19" i="2" s="1"/>
  <c r="AF19" i="2" s="1"/>
  <c r="AG19" i="2" s="1"/>
  <c r="AI19" i="2" s="1"/>
  <c r="AJ19" i="2" s="1"/>
  <c r="AL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Puritec</author>
  </authors>
  <commentList>
    <comment ref="U23" authorId="0" shapeId="0" xr:uid="{15B04829-DF9D-4E7E-961C-AADF77490118}">
      <text>
        <r>
          <rPr>
            <b/>
            <sz val="9"/>
            <color indexed="81"/>
            <rFont val="Tahoma"/>
            <family val="2"/>
          </rPr>
          <t xml:space="preserve">Rebate
</t>
        </r>
      </text>
    </comment>
    <comment ref="I25" authorId="0" shapeId="0" xr:uid="{8F27DA4C-6A81-4B72-A834-9EB47D3E9A5C}">
      <text>
        <r>
          <rPr>
            <b/>
            <sz val="9"/>
            <color indexed="81"/>
            <rFont val="Tahoma"/>
            <family val="2"/>
          </rPr>
          <t xml:space="preserve">Rebate
</t>
        </r>
      </text>
    </comment>
  </commentList>
</comments>
</file>

<file path=xl/sharedStrings.xml><?xml version="1.0" encoding="utf-8"?>
<sst xmlns="http://schemas.openxmlformats.org/spreadsheetml/2006/main" count="510" uniqueCount="59">
  <si>
    <t>STARHUB</t>
  </si>
  <si>
    <t>SP GROUP</t>
  </si>
  <si>
    <t>HDB</t>
  </si>
  <si>
    <t>TOWN COUNCIL</t>
  </si>
  <si>
    <t>COURTS</t>
  </si>
  <si>
    <t>ORGANIZATIONS</t>
  </si>
  <si>
    <t>OCTOBER</t>
  </si>
  <si>
    <t>BILL</t>
  </si>
  <si>
    <t>PAYMENT</t>
  </si>
  <si>
    <t>BALANCE</t>
  </si>
  <si>
    <t>NOVEMBER</t>
  </si>
  <si>
    <t>DECEMBER</t>
  </si>
  <si>
    <t>MONTH 2019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</si>
  <si>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</si>
  <si>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</si>
  <si>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</si>
  <si>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</si>
  <si>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</si>
  <si>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</si>
  <si>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</si>
  <si>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</si>
  <si>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</si>
  <si>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SALARY + MAINTENANCE</t>
  </si>
  <si>
    <t>TOTAL PAYMENT</t>
  </si>
  <si>
    <t>BALANCE ALLOWANCE</t>
  </si>
  <si>
    <t>EZ LINK</t>
  </si>
  <si>
    <t>-</t>
  </si>
  <si>
    <t>COURTS OUTSTANDING</t>
  </si>
  <si>
    <t>PETS</t>
  </si>
  <si>
    <t>FINANCE BUDGETING FOR 2019</t>
  </si>
  <si>
    <t>loan 1</t>
  </si>
  <si>
    <t>loan 2</t>
  </si>
  <si>
    <t>CREDIT OUTSTANDING</t>
  </si>
  <si>
    <t>BALANCE TO BE PAID IN OCTOBER 2020</t>
  </si>
  <si>
    <t>CREDIT</t>
  </si>
  <si>
    <t>SINGTEL 1</t>
  </si>
  <si>
    <t>SINGTEL 2</t>
  </si>
  <si>
    <t>PAYMENT FROM JANUARY 2019 TILL DECEMBER 2019</t>
  </si>
  <si>
    <t>SAVING FROM SEPTEMBER 2019 TILL DECEMBER 2019</t>
  </si>
  <si>
    <t>HDB PARIS</t>
  </si>
  <si>
    <t>TC PARIS</t>
  </si>
  <si>
    <t>MOTHER</t>
  </si>
  <si>
    <t>DADDY</t>
  </si>
  <si>
    <t>MUM</t>
  </si>
  <si>
    <t>BOYS / GROCERIES</t>
  </si>
  <si>
    <t>BIRTHDAY PARTY</t>
  </si>
  <si>
    <t>RAYA</t>
  </si>
  <si>
    <t>CDA</t>
  </si>
  <si>
    <t>BALANCE AVAILABLE</t>
  </si>
  <si>
    <t>FINANCE BUDGETING FOR 2020</t>
  </si>
  <si>
    <t>COURTS OUTSTANDING FROM 2019</t>
  </si>
  <si>
    <t>CREDIT OUTSTANDING FROM 2019</t>
  </si>
  <si>
    <t>PAYMENT FROM JANUARY 2020 TILL OCTOBER 2020</t>
  </si>
  <si>
    <t>SAVING FROM JANUARY 2020 TILL DECEMBER 2020</t>
  </si>
  <si>
    <t>TOTAL SAVED</t>
  </si>
  <si>
    <t>TOTAL BALANCE TO SAVE</t>
  </si>
  <si>
    <t>SAVINGS TARGET</t>
  </si>
  <si>
    <t>SAVINGS</t>
  </si>
  <si>
    <t>SAVINGS TARGET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</si>
</sst>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b/>
      <sz val="72"/>
      <color theme="1"/>
      <name val="Algerian"/>
      <family val="5"/>
    </font>
    <font>
      <b/>
      <sz val="36"/>
      <color theme="1"/>
      <name val="BankGothic Md B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medium">
        <color rgb="FF002060"/>
      </left>
      <right/>
      <top style="thin">
        <color indexed="64"/>
      </top>
      <bottom style="medium">
        <color rgb="FF002060"/>
      </bottom>
      <diagonal/>
    </border>
    <border>
      <left style="medium">
        <color indexed="64"/>
      </left>
      <right/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indexed="64"/>
      </left>
      <right/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 style="medium">
        <color rgb="FF00206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2" fillId="0" borderId="27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5" fillId="0" borderId="23" xfId="1" quotePrefix="1" applyNumberFormat="1" applyFont="1" applyBorder="1" applyAlignment="1">
      <alignment horizontal="center"/>
    </xf>
    <xf numFmtId="164" fontId="2" fillId="0" borderId="28" xfId="1" quotePrefix="1" applyNumberFormat="1" applyFont="1" applyBorder="1" applyAlignment="1">
      <alignment horizontal="center"/>
    </xf>
    <xf numFmtId="164" fontId="4" fillId="5" borderId="9" xfId="1" applyNumberFormat="1" applyFont="1" applyFill="1" applyBorder="1" applyAlignment="1">
      <alignment horizontal="center"/>
    </xf>
    <xf numFmtId="164" fontId="4" fillId="5" borderId="24" xfId="1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4" fillId="5" borderId="5" xfId="1" applyNumberFormat="1" applyFont="1" applyFill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6" fontId="0" fillId="2" borderId="11" xfId="0" applyNumberFormat="1" applyFill="1" applyBorder="1" applyAlignment="1">
      <alignment horizontal="center"/>
    </xf>
    <xf numFmtId="6" fontId="0" fillId="2" borderId="18" xfId="0" applyNumberFormat="1" applyFill="1" applyBorder="1" applyAlignment="1">
      <alignment horizontal="center"/>
    </xf>
    <xf numFmtId="6" fontId="0" fillId="2" borderId="12" xfId="0" applyNumberForma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0" fillId="0" borderId="12" xfId="1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4" fillId="0" borderId="24" xfId="1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>
      <alignment horizontal="center"/>
    </xf>
    <xf numFmtId="164" fontId="2" fillId="0" borderId="27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164" fontId="5" fillId="0" borderId="40" xfId="1" applyNumberFormat="1" applyFont="1" applyBorder="1" applyAlignment="1">
      <alignment horizontal="center"/>
    </xf>
    <xf numFmtId="164" fontId="4" fillId="0" borderId="41" xfId="1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8" fontId="0" fillId="4" borderId="25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3" fillId="0" borderId="4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quotePrefix="1" applyBorder="1" applyAlignment="1">
      <alignment horizontal="center" vertical="center"/>
    </xf>
    <xf numFmtId="0" fontId="0" fillId="0" borderId="48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quotePrefix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8" fontId="0" fillId="6" borderId="30" xfId="0" applyNumberForma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52" xfId="0" quotePrefix="1" applyFill="1" applyBorder="1" applyAlignment="1">
      <alignment horizontal="center" vertical="center"/>
    </xf>
    <xf numFmtId="0" fontId="0" fillId="0" borderId="53" xfId="0" quotePrefix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5" fillId="0" borderId="37" xfId="0" applyNumberFormat="1" applyFont="1" applyFill="1" applyBorder="1" applyAlignment="1">
      <alignment horizontal="center"/>
    </xf>
    <xf numFmtId="164" fontId="2" fillId="0" borderId="38" xfId="0" applyNumberFormat="1" applyFont="1" applyFill="1" applyBorder="1" applyAlignment="1">
      <alignment horizontal="center"/>
    </xf>
    <xf numFmtId="164" fontId="2" fillId="0" borderId="28" xfId="1" applyNumberFormat="1" applyFont="1" applyFill="1" applyBorder="1" applyAlignment="1">
      <alignment horizontal="center"/>
    </xf>
    <xf numFmtId="164" fontId="5" fillId="0" borderId="39" xfId="1" applyNumberFormat="1" applyFont="1" applyFill="1" applyBorder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Fill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164" fontId="5" fillId="0" borderId="23" xfId="1" quotePrefix="1" applyNumberFormat="1" applyFont="1" applyFill="1" applyBorder="1" applyAlignment="1">
      <alignment horizontal="center"/>
    </xf>
    <xf numFmtId="164" fontId="2" fillId="0" borderId="28" xfId="1" quotePrefix="1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0" borderId="0" xfId="0" applyFill="1"/>
    <xf numFmtId="164" fontId="4" fillId="0" borderId="5" xfId="1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5" fillId="0" borderId="40" xfId="1" applyNumberFormat="1" applyFont="1" applyFill="1" applyBorder="1" applyAlignment="1">
      <alignment horizontal="center"/>
    </xf>
    <xf numFmtId="164" fontId="4" fillId="0" borderId="41" xfId="1" applyNumberFormat="1" applyFont="1" applyFill="1" applyBorder="1" applyAlignment="1">
      <alignment horizontal="center"/>
    </xf>
    <xf numFmtId="164" fontId="5" fillId="9" borderId="4" xfId="0" applyNumberFormat="1" applyFont="1" applyFill="1" applyBorder="1" applyAlignment="1">
      <alignment horizontal="center"/>
    </xf>
    <xf numFmtId="164" fontId="5" fillId="9" borderId="58" xfId="0" applyNumberFormat="1" applyFont="1" applyFill="1" applyBorder="1" applyAlignment="1">
      <alignment horizontal="center"/>
    </xf>
    <xf numFmtId="164" fontId="5" fillId="9" borderId="59" xfId="0" applyNumberFormat="1" applyFont="1" applyFill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164" fontId="2" fillId="0" borderId="63" xfId="1" applyNumberFormat="1" applyFont="1" applyFill="1" applyBorder="1" applyAlignment="1">
      <alignment horizontal="center"/>
    </xf>
    <xf numFmtId="164" fontId="5" fillId="0" borderId="39" xfId="1" quotePrefix="1" applyNumberFormat="1" applyFont="1" applyFill="1" applyBorder="1" applyAlignment="1">
      <alignment horizontal="center"/>
    </xf>
    <xf numFmtId="164" fontId="2" fillId="0" borderId="63" xfId="1" quotePrefix="1" applyNumberFormat="1" applyFont="1" applyFill="1" applyBorder="1" applyAlignment="1">
      <alignment horizontal="center"/>
    </xf>
    <xf numFmtId="164" fontId="2" fillId="0" borderId="42" xfId="0" applyNumberFormat="1" applyFont="1" applyFill="1" applyBorder="1" applyAlignment="1">
      <alignment horizontal="center"/>
    </xf>
    <xf numFmtId="164" fontId="5" fillId="0" borderId="64" xfId="0" applyNumberFormat="1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8093-D864-4FD9-885D-F6612D09DD9A}">
  <dimension ref="B2:AL43"/>
  <sheetViews>
    <sheetView tabSelected="1" zoomScale="70" zoomScaleNormal="70" workbookViewId="0">
      <pane xSplit="2" topLeftCell="C1" activePane="topRight" state="frozen"/>
      <selection activeCell="A10" sqref="A10"/>
      <selection pane="topRight" activeCell="T50" sqref="T50"/>
    </sheetView>
  </sheetViews>
  <sheetFormatPr defaultRowHeight="15" x14ac:dyDescent="0.25"/>
  <cols>
    <col min="2" max="2" width="26.140625" customWidth="1"/>
    <col min="3" max="23" width="9.140625" customWidth="1"/>
    <col min="24" max="24" width="12" bestFit="1" customWidth="1"/>
  </cols>
  <sheetData>
    <row r="2" spans="2:38" x14ac:dyDescent="0.25">
      <c r="B2" s="71" t="s">
        <v>29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2:38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4" spans="2:38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</row>
    <row r="5" spans="2:38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2:38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2:38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</row>
    <row r="8" spans="2:38" ht="15.75" thickBot="1" x14ac:dyDescent="0.3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2:38" ht="60.75" customHeight="1" thickBot="1" x14ac:dyDescent="0.3">
      <c r="C9" s="74" t="s">
        <v>30</v>
      </c>
      <c r="D9" s="75"/>
      <c r="E9" s="75"/>
      <c r="F9" s="75"/>
      <c r="G9" s="75"/>
      <c r="H9" s="75"/>
      <c r="I9" s="75"/>
      <c r="J9" s="76"/>
      <c r="K9" s="72"/>
      <c r="L9" s="77" t="s">
        <v>31</v>
      </c>
      <c r="M9" s="78"/>
      <c r="N9" s="78"/>
      <c r="O9" s="78"/>
      <c r="P9" s="78"/>
      <c r="Q9" s="78"/>
      <c r="R9" s="78"/>
      <c r="S9" s="79"/>
      <c r="T9" s="72"/>
      <c r="U9" s="80" t="s">
        <v>56</v>
      </c>
      <c r="V9" s="81"/>
      <c r="W9" s="81"/>
      <c r="X9" s="81"/>
      <c r="Y9" s="81"/>
      <c r="Z9" s="81"/>
      <c r="AA9" s="81"/>
      <c r="AB9" s="82"/>
    </row>
    <row r="10" spans="2:38" ht="15.75" thickBot="1" x14ac:dyDescent="0.3">
      <c r="C10" s="44" t="s">
        <v>27</v>
      </c>
      <c r="D10" s="45"/>
      <c r="E10" s="45"/>
      <c r="F10" s="45"/>
      <c r="G10" s="45"/>
      <c r="H10" s="49">
        <v>3962.5</v>
      </c>
      <c r="I10" s="50"/>
      <c r="J10" s="51"/>
      <c r="K10" s="63"/>
      <c r="L10" s="44" t="s">
        <v>32</v>
      </c>
      <c r="M10" s="45"/>
      <c r="N10" s="45"/>
      <c r="O10" s="45"/>
      <c r="P10" s="45"/>
      <c r="Q10" s="49">
        <v>1500</v>
      </c>
      <c r="R10" s="50"/>
      <c r="S10" s="51"/>
      <c r="U10" s="44" t="s">
        <v>56</v>
      </c>
      <c r="V10" s="45"/>
      <c r="W10" s="45"/>
      <c r="X10" s="45"/>
      <c r="Y10" s="45"/>
      <c r="Z10" s="49">
        <v>10000</v>
      </c>
      <c r="AA10" s="50"/>
      <c r="AB10" s="51"/>
    </row>
    <row r="11" spans="2:38" ht="15.75" thickBot="1" x14ac:dyDescent="0.3">
      <c r="C11" s="46" t="s">
        <v>37</v>
      </c>
      <c r="D11" s="47"/>
      <c r="E11" s="47"/>
      <c r="F11" s="47"/>
      <c r="G11" s="48"/>
      <c r="H11" s="52">
        <f>D26+G26+J26+M26+P26+S26+V26+Y26+AB26+AK26+AE26+AH26</f>
        <v>2100</v>
      </c>
      <c r="I11" s="52"/>
      <c r="J11" s="53"/>
      <c r="K11" s="68"/>
      <c r="L11" s="46" t="s">
        <v>37</v>
      </c>
      <c r="M11" s="47"/>
      <c r="N11" s="47"/>
      <c r="O11" s="47"/>
      <c r="P11" s="48"/>
      <c r="Q11" s="52">
        <f>D30+G30+J30+M30+P30+S30+V30+Y30+AB30+AE30+AH30+AK30+AT30+AN30+AQ30</f>
        <v>1195</v>
      </c>
      <c r="R11" s="52"/>
      <c r="S11" s="53"/>
      <c r="U11" s="46" t="s">
        <v>38</v>
      </c>
      <c r="V11" s="47"/>
      <c r="W11" s="47"/>
      <c r="X11" s="47"/>
      <c r="Y11" s="48"/>
      <c r="Z11" s="52">
        <f>D32+G32+J32+M32+P32+S32+V32+Y32+AB32+AE32+AH32+AK32+AN32+AQ32+AT32+BC32+AW32+AZ32</f>
        <v>4300</v>
      </c>
      <c r="AA11" s="52"/>
      <c r="AB11" s="53"/>
    </row>
    <row r="12" spans="2:38" ht="15.75" thickBot="1" x14ac:dyDescent="0.3">
      <c r="C12" s="46" t="s">
        <v>33</v>
      </c>
      <c r="D12" s="47"/>
      <c r="E12" s="47"/>
      <c r="F12" s="47"/>
      <c r="G12" s="48"/>
      <c r="H12" s="54">
        <f>H10-H11</f>
        <v>1862.5</v>
      </c>
      <c r="I12" s="47"/>
      <c r="J12" s="48"/>
      <c r="K12" s="68"/>
      <c r="L12" s="73" t="s">
        <v>33</v>
      </c>
      <c r="M12" s="47"/>
      <c r="N12" s="47"/>
      <c r="O12" s="47"/>
      <c r="P12" s="48"/>
      <c r="Q12" s="54">
        <f>Q10-Q11</f>
        <v>305</v>
      </c>
      <c r="R12" s="47"/>
      <c r="S12" s="48"/>
      <c r="U12" s="73" t="s">
        <v>55</v>
      </c>
      <c r="V12" s="47"/>
      <c r="W12" s="47"/>
      <c r="X12" s="47"/>
      <c r="Y12" s="48"/>
      <c r="Z12" s="54">
        <f>Z10-Z11</f>
        <v>5700</v>
      </c>
      <c r="AA12" s="47"/>
      <c r="AB12" s="48"/>
    </row>
    <row r="13" spans="2:38" x14ac:dyDescent="0.25">
      <c r="B13" s="63"/>
      <c r="C13" s="64"/>
      <c r="D13" s="65"/>
      <c r="E13" s="66"/>
      <c r="F13" s="67"/>
      <c r="G13" s="68"/>
      <c r="H13" s="69"/>
      <c r="I13" s="67"/>
      <c r="J13" s="68"/>
      <c r="K13" s="69"/>
    </row>
    <row r="14" spans="2:38" x14ac:dyDescent="0.25">
      <c r="B14" s="63"/>
      <c r="C14" s="64"/>
      <c r="D14" s="65"/>
      <c r="E14" s="66"/>
      <c r="F14" s="67"/>
      <c r="G14" s="68"/>
      <c r="H14" s="69"/>
      <c r="I14" s="67"/>
      <c r="J14" s="68"/>
      <c r="K14" s="69"/>
    </row>
    <row r="15" spans="2:38" ht="15.75" thickBot="1" x14ac:dyDescent="0.3"/>
    <row r="16" spans="2:38" ht="15.75" thickBot="1" x14ac:dyDescent="0.3">
      <c r="B16" s="32" t="s">
        <v>5</v>
      </c>
      <c r="C16" s="35" t="s">
        <v>12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7"/>
    </row>
    <row r="17" spans="2:38" ht="15.75" thickBot="1" x14ac:dyDescent="0.3">
      <c r="B17" s="33"/>
      <c r="C17" s="29" t="s">
        <v>13</v>
      </c>
      <c r="D17" s="30"/>
      <c r="E17" s="31"/>
      <c r="F17" s="29" t="s">
        <v>14</v>
      </c>
      <c r="G17" s="30"/>
      <c r="H17" s="31"/>
      <c r="I17" s="29" t="s">
        <v>15</v>
      </c>
      <c r="J17" s="30"/>
      <c r="K17" s="31"/>
      <c r="L17" s="29" t="s">
        <v>16</v>
      </c>
      <c r="M17" s="30"/>
      <c r="N17" s="31"/>
      <c r="O17" s="29" t="s">
        <v>17</v>
      </c>
      <c r="P17" s="30"/>
      <c r="Q17" s="31"/>
      <c r="R17" s="29" t="s">
        <v>18</v>
      </c>
      <c r="S17" s="30"/>
      <c r="T17" s="31"/>
      <c r="U17" s="29" t="s">
        <v>19</v>
      </c>
      <c r="V17" s="30"/>
      <c r="W17" s="31"/>
      <c r="X17" s="29" t="s">
        <v>20</v>
      </c>
      <c r="Y17" s="30"/>
      <c r="Z17" s="31"/>
      <c r="AA17" s="29" t="s">
        <v>21</v>
      </c>
      <c r="AB17" s="30"/>
      <c r="AC17" s="31"/>
      <c r="AD17" s="29" t="s">
        <v>6</v>
      </c>
      <c r="AE17" s="30"/>
      <c r="AF17" s="31"/>
      <c r="AG17" s="29" t="s">
        <v>10</v>
      </c>
      <c r="AH17" s="30"/>
      <c r="AI17" s="31"/>
      <c r="AJ17" s="29" t="s">
        <v>11</v>
      </c>
      <c r="AK17" s="30"/>
      <c r="AL17" s="31"/>
    </row>
    <row r="18" spans="2:38" ht="15.75" thickBot="1" x14ac:dyDescent="0.3">
      <c r="B18" s="34"/>
      <c r="C18" s="3" t="s">
        <v>7</v>
      </c>
      <c r="D18" s="4" t="s">
        <v>8</v>
      </c>
      <c r="E18" s="5" t="s">
        <v>9</v>
      </c>
      <c r="F18" s="3" t="s">
        <v>7</v>
      </c>
      <c r="G18" s="4" t="s">
        <v>8</v>
      </c>
      <c r="H18" s="5" t="s">
        <v>9</v>
      </c>
      <c r="I18" s="3" t="s">
        <v>7</v>
      </c>
      <c r="J18" s="4" t="s">
        <v>8</v>
      </c>
      <c r="K18" s="5" t="s">
        <v>9</v>
      </c>
      <c r="L18" s="3" t="s">
        <v>7</v>
      </c>
      <c r="M18" s="4" t="s">
        <v>8</v>
      </c>
      <c r="N18" s="5" t="s">
        <v>9</v>
      </c>
      <c r="O18" s="3" t="s">
        <v>7</v>
      </c>
      <c r="P18" s="4" t="s">
        <v>8</v>
      </c>
      <c r="Q18" s="5" t="s">
        <v>9</v>
      </c>
      <c r="R18" s="3" t="s">
        <v>7</v>
      </c>
      <c r="S18" s="4" t="s">
        <v>8</v>
      </c>
      <c r="T18" s="5" t="s">
        <v>9</v>
      </c>
      <c r="U18" s="3" t="s">
        <v>7</v>
      </c>
      <c r="V18" s="4" t="s">
        <v>8</v>
      </c>
      <c r="W18" s="5" t="s">
        <v>9</v>
      </c>
      <c r="X18" s="3" t="s">
        <v>7</v>
      </c>
      <c r="Y18" s="4" t="s">
        <v>8</v>
      </c>
      <c r="Z18" s="5" t="s">
        <v>9</v>
      </c>
      <c r="AA18" s="3" t="s">
        <v>7</v>
      </c>
      <c r="AB18" s="4" t="s">
        <v>8</v>
      </c>
      <c r="AC18" s="5" t="s">
        <v>9</v>
      </c>
      <c r="AD18" s="26" t="s">
        <v>7</v>
      </c>
      <c r="AE18" s="4" t="s">
        <v>8</v>
      </c>
      <c r="AF18" s="28" t="s">
        <v>9</v>
      </c>
      <c r="AG18" s="26" t="s">
        <v>7</v>
      </c>
      <c r="AH18" s="4" t="s">
        <v>8</v>
      </c>
      <c r="AI18" s="28" t="s">
        <v>9</v>
      </c>
      <c r="AJ18" s="84" t="s">
        <v>7</v>
      </c>
      <c r="AK18" s="85" t="s">
        <v>8</v>
      </c>
      <c r="AL18" s="86" t="s">
        <v>9</v>
      </c>
    </row>
    <row r="19" spans="2:38" x14ac:dyDescent="0.25">
      <c r="B19" s="1" t="s">
        <v>35</v>
      </c>
      <c r="C19" s="7">
        <f>52.8</f>
        <v>52.8</v>
      </c>
      <c r="D19" s="15">
        <v>55</v>
      </c>
      <c r="E19" s="12">
        <f>C19-D19</f>
        <v>-2.2000000000000028</v>
      </c>
      <c r="F19" s="7">
        <f>E19+52.8</f>
        <v>50.599999999999994</v>
      </c>
      <c r="G19" s="15">
        <v>50</v>
      </c>
      <c r="H19" s="12">
        <f>F19-G19</f>
        <v>0.59999999999999432</v>
      </c>
      <c r="I19" s="7">
        <f>H19+52.8</f>
        <v>53.399999999999991</v>
      </c>
      <c r="J19" s="15">
        <v>55</v>
      </c>
      <c r="K19" s="12">
        <f>I19-J19</f>
        <v>-1.6000000000000085</v>
      </c>
      <c r="L19" s="7">
        <f>K19+52.8</f>
        <v>51.199999999999989</v>
      </c>
      <c r="M19" s="15">
        <v>55</v>
      </c>
      <c r="N19" s="12">
        <f>L19-M19</f>
        <v>-3.8000000000000114</v>
      </c>
      <c r="O19" s="7">
        <f>N19+52.8</f>
        <v>48.999999999999986</v>
      </c>
      <c r="P19" s="15">
        <v>50</v>
      </c>
      <c r="Q19" s="12">
        <f>O19-P19</f>
        <v>-1.0000000000000142</v>
      </c>
      <c r="R19" s="7">
        <f>Q19+52.8</f>
        <v>51.799999999999983</v>
      </c>
      <c r="S19" s="15">
        <v>55</v>
      </c>
      <c r="T19" s="12">
        <f>R19-S19</f>
        <v>-3.2000000000000171</v>
      </c>
      <c r="U19" s="7">
        <f>T19+52.8</f>
        <v>49.59999999999998</v>
      </c>
      <c r="V19" s="15">
        <v>50</v>
      </c>
      <c r="W19" s="12">
        <f>U19-V19</f>
        <v>-0.4000000000000199</v>
      </c>
      <c r="X19" s="7">
        <f>W19+52.8</f>
        <v>52.399999999999977</v>
      </c>
      <c r="Y19" s="15">
        <v>55</v>
      </c>
      <c r="Z19" s="12">
        <f>X19-Y19</f>
        <v>-2.6000000000000227</v>
      </c>
      <c r="AA19" s="7">
        <f>Z19+52.8</f>
        <v>50.199999999999974</v>
      </c>
      <c r="AB19" s="6">
        <v>50</v>
      </c>
      <c r="AC19" s="12">
        <f>AA19-AB19</f>
        <v>0.19999999999997442</v>
      </c>
      <c r="AD19" s="7">
        <f>AC19+52.8</f>
        <v>52.999999999999972</v>
      </c>
      <c r="AE19" s="6">
        <v>55</v>
      </c>
      <c r="AF19" s="14">
        <f>AD19-AE19</f>
        <v>-2.0000000000000284</v>
      </c>
      <c r="AG19" s="7">
        <f>AF19+52.8</f>
        <v>50.799999999999969</v>
      </c>
      <c r="AH19" s="6">
        <v>50</v>
      </c>
      <c r="AI19" s="83">
        <f>AG19-AH19</f>
        <v>0.79999999999996874</v>
      </c>
      <c r="AJ19" s="87">
        <f>AI19+52.8</f>
        <v>53.599999999999966</v>
      </c>
      <c r="AK19" s="120">
        <v>55</v>
      </c>
      <c r="AL19" s="123">
        <f>AJ19-AK19</f>
        <v>-1.4000000000000341</v>
      </c>
    </row>
    <row r="20" spans="2:38" x14ac:dyDescent="0.25">
      <c r="B20" s="1" t="s">
        <v>0</v>
      </c>
      <c r="C20" s="7">
        <f>54.77</f>
        <v>54.77</v>
      </c>
      <c r="D20" s="15">
        <v>55</v>
      </c>
      <c r="E20" s="12">
        <f>C20-D20</f>
        <v>-0.22999999999999687</v>
      </c>
      <c r="F20" s="7">
        <f>E20+81.47</f>
        <v>81.240000000000009</v>
      </c>
      <c r="G20" s="15">
        <v>85</v>
      </c>
      <c r="H20" s="12">
        <f>F20-G20</f>
        <v>-3.7599999999999909</v>
      </c>
      <c r="I20" s="7">
        <f>H20+60.5</f>
        <v>56.740000000000009</v>
      </c>
      <c r="J20" s="15">
        <v>60</v>
      </c>
      <c r="K20" s="12">
        <f>I20-J20</f>
        <v>-3.2599999999999909</v>
      </c>
      <c r="L20" s="7">
        <f>K20+71.25</f>
        <v>67.990000000000009</v>
      </c>
      <c r="M20" s="15">
        <v>70</v>
      </c>
      <c r="N20" s="12">
        <f>L20-M20</f>
        <v>-2.0099999999999909</v>
      </c>
      <c r="O20" s="7">
        <f>N20+61.99</f>
        <v>59.980000000000011</v>
      </c>
      <c r="P20" s="15">
        <v>60</v>
      </c>
      <c r="Q20" s="12">
        <f>O20-P20</f>
        <v>-1.9999999999988916E-2</v>
      </c>
      <c r="R20" s="7">
        <f>Q20+73.04</f>
        <v>73.02000000000001</v>
      </c>
      <c r="S20" s="15">
        <v>70</v>
      </c>
      <c r="T20" s="12">
        <f>R20-S20</f>
        <v>3.0200000000000102</v>
      </c>
      <c r="U20" s="7">
        <f>T20+101.28</f>
        <v>104.30000000000001</v>
      </c>
      <c r="V20" s="15">
        <v>100</v>
      </c>
      <c r="W20" s="12">
        <f>U20-V20</f>
        <v>4.3000000000000114</v>
      </c>
      <c r="X20" s="7">
        <f>W20+106.81</f>
        <v>111.11000000000001</v>
      </c>
      <c r="Y20" s="15">
        <v>110</v>
      </c>
      <c r="Z20" s="12">
        <f>X20-Y20</f>
        <v>1.1100000000000136</v>
      </c>
      <c r="AA20" s="7">
        <f>Z20+100</f>
        <v>101.11000000000001</v>
      </c>
      <c r="AB20" s="25">
        <v>100</v>
      </c>
      <c r="AC20" s="113">
        <f>AA20-AB20</f>
        <v>1.1100000000000136</v>
      </c>
      <c r="AD20" s="56">
        <f>W20+100</f>
        <v>104.30000000000001</v>
      </c>
      <c r="AE20" s="25">
        <v>100</v>
      </c>
      <c r="AF20" s="114">
        <f>AD20-AE20</f>
        <v>4.3000000000000114</v>
      </c>
      <c r="AG20" s="56">
        <f>AF20+100</f>
        <v>104.30000000000001</v>
      </c>
      <c r="AH20" s="25">
        <v>100</v>
      </c>
      <c r="AI20" s="115">
        <f>AG20-AH20</f>
        <v>4.3000000000000114</v>
      </c>
      <c r="AJ20" s="116">
        <f>AI20+100</f>
        <v>104.30000000000001</v>
      </c>
      <c r="AK20" s="121">
        <v>105</v>
      </c>
      <c r="AL20" s="124">
        <f>AJ20-AK20</f>
        <v>-0.69999999999998863</v>
      </c>
    </row>
    <row r="21" spans="2:38" x14ac:dyDescent="0.25">
      <c r="B21" s="1" t="s">
        <v>39</v>
      </c>
      <c r="C21" s="7">
        <v>80</v>
      </c>
      <c r="D21" s="15">
        <v>80</v>
      </c>
      <c r="E21" s="12">
        <f>C21-D21</f>
        <v>0</v>
      </c>
      <c r="F21" s="7">
        <f>E21+80</f>
        <v>80</v>
      </c>
      <c r="G21" s="15">
        <v>80</v>
      </c>
      <c r="H21" s="12">
        <f>F21-G21</f>
        <v>0</v>
      </c>
      <c r="I21" s="7">
        <f>H21+80</f>
        <v>80</v>
      </c>
      <c r="J21" s="15">
        <v>80</v>
      </c>
      <c r="K21" s="12">
        <f>I21-J21</f>
        <v>0</v>
      </c>
      <c r="L21" s="7">
        <f>K21+80</f>
        <v>80</v>
      </c>
      <c r="M21" s="15">
        <v>80</v>
      </c>
      <c r="N21" s="12">
        <f>L21-M21</f>
        <v>0</v>
      </c>
      <c r="O21" s="7">
        <f>N21+80</f>
        <v>80</v>
      </c>
      <c r="P21" s="15">
        <v>80</v>
      </c>
      <c r="Q21" s="12">
        <f>O21-P21</f>
        <v>0</v>
      </c>
      <c r="R21" s="7">
        <f>Q21+80</f>
        <v>80</v>
      </c>
      <c r="S21" s="15">
        <v>80</v>
      </c>
      <c r="T21" s="12">
        <f>R21-S21</f>
        <v>0</v>
      </c>
      <c r="U21" s="7">
        <f>T21+80</f>
        <v>80</v>
      </c>
      <c r="V21" s="15">
        <v>80</v>
      </c>
      <c r="W21" s="12">
        <f>U21-V21</f>
        <v>0</v>
      </c>
      <c r="X21" s="7">
        <f>W21+80</f>
        <v>80</v>
      </c>
      <c r="Y21" s="15">
        <v>80</v>
      </c>
      <c r="Z21" s="12">
        <f>X21-Y21</f>
        <v>0</v>
      </c>
      <c r="AA21" s="7">
        <f>Z21+80</f>
        <v>80</v>
      </c>
      <c r="AB21" s="25">
        <v>80</v>
      </c>
      <c r="AC21" s="113">
        <f>AA21-AB21</f>
        <v>0</v>
      </c>
      <c r="AD21" s="56">
        <f>AC21+80</f>
        <v>80</v>
      </c>
      <c r="AE21" s="25">
        <v>80</v>
      </c>
      <c r="AF21" s="114">
        <f>AD21-AE21</f>
        <v>0</v>
      </c>
      <c r="AG21" s="56">
        <f>AF21+80</f>
        <v>80</v>
      </c>
      <c r="AH21" s="25">
        <v>80</v>
      </c>
      <c r="AI21" s="115">
        <f>AG21-AH21</f>
        <v>0</v>
      </c>
      <c r="AJ21" s="116">
        <f>AI21+80</f>
        <v>80</v>
      </c>
      <c r="AK21" s="121">
        <v>80</v>
      </c>
      <c r="AL21" s="124">
        <f>AJ21-AK21</f>
        <v>0</v>
      </c>
    </row>
    <row r="22" spans="2:38" x14ac:dyDescent="0.25">
      <c r="B22" s="1" t="s">
        <v>40</v>
      </c>
      <c r="C22" s="7">
        <v>40</v>
      </c>
      <c r="D22" s="15">
        <v>40</v>
      </c>
      <c r="E22" s="12">
        <f>C22-D22</f>
        <v>0</v>
      </c>
      <c r="F22" s="7">
        <f>E22+40</f>
        <v>40</v>
      </c>
      <c r="G22" s="15">
        <v>40</v>
      </c>
      <c r="H22" s="12">
        <f>F22-G22</f>
        <v>0</v>
      </c>
      <c r="I22" s="7">
        <v>40</v>
      </c>
      <c r="J22" s="15">
        <v>40</v>
      </c>
      <c r="K22" s="12">
        <f>I22-J22</f>
        <v>0</v>
      </c>
      <c r="L22" s="7">
        <v>40</v>
      </c>
      <c r="M22" s="15">
        <v>40</v>
      </c>
      <c r="N22" s="12">
        <f>L22-M22</f>
        <v>0</v>
      </c>
      <c r="O22" s="7">
        <v>40</v>
      </c>
      <c r="P22" s="15">
        <v>40</v>
      </c>
      <c r="Q22" s="12">
        <f>O22-P22</f>
        <v>0</v>
      </c>
      <c r="R22" s="7">
        <v>40</v>
      </c>
      <c r="S22" s="15">
        <v>40</v>
      </c>
      <c r="T22" s="12">
        <f>R22-S22</f>
        <v>0</v>
      </c>
      <c r="U22" s="7">
        <v>40</v>
      </c>
      <c r="V22" s="15">
        <v>40</v>
      </c>
      <c r="W22" s="12">
        <f>U22-V22</f>
        <v>0</v>
      </c>
      <c r="X22" s="7">
        <v>40</v>
      </c>
      <c r="Y22" s="15">
        <v>40</v>
      </c>
      <c r="Z22" s="12">
        <f>X22-Y22</f>
        <v>0</v>
      </c>
      <c r="AA22" s="7">
        <v>40</v>
      </c>
      <c r="AB22" s="25">
        <v>40</v>
      </c>
      <c r="AC22" s="113">
        <f>AA22-AB22</f>
        <v>0</v>
      </c>
      <c r="AD22" s="56">
        <v>40</v>
      </c>
      <c r="AE22" s="25">
        <v>40</v>
      </c>
      <c r="AF22" s="113">
        <f>AD22-AE22</f>
        <v>0</v>
      </c>
      <c r="AG22" s="56">
        <v>40</v>
      </c>
      <c r="AH22" s="25">
        <v>40</v>
      </c>
      <c r="AI22" s="113">
        <f>AG22-AH22</f>
        <v>0</v>
      </c>
      <c r="AJ22" s="116">
        <v>40</v>
      </c>
      <c r="AK22" s="121">
        <v>40</v>
      </c>
      <c r="AL22" s="124">
        <f>AJ22-AK22</f>
        <v>0</v>
      </c>
    </row>
    <row r="23" spans="2:38" x14ac:dyDescent="0.25">
      <c r="B23" s="1" t="s">
        <v>1</v>
      </c>
      <c r="C23" s="7">
        <f>44.09</f>
        <v>44.09</v>
      </c>
      <c r="D23" s="15">
        <v>45</v>
      </c>
      <c r="E23" s="12">
        <f t="shared" ref="E23:E30" si="0">C23-D23</f>
        <v>-0.90999999999999659</v>
      </c>
      <c r="F23" s="7">
        <f>E23+65.17</f>
        <v>64.260000000000005</v>
      </c>
      <c r="G23" s="15">
        <v>65</v>
      </c>
      <c r="H23" s="12">
        <f t="shared" ref="H23" si="1">F23-G23</f>
        <v>-0.73999999999999488</v>
      </c>
      <c r="I23" s="7">
        <f>H23+61.66</f>
        <v>60.92</v>
      </c>
      <c r="J23" s="15">
        <v>60</v>
      </c>
      <c r="K23" s="12">
        <f t="shared" ref="K23" si="2">I23-J23</f>
        <v>0.92000000000000171</v>
      </c>
      <c r="L23" s="7">
        <f>K23+20.35</f>
        <v>21.270000000000003</v>
      </c>
      <c r="M23" s="15">
        <v>20</v>
      </c>
      <c r="N23" s="12">
        <f t="shared" ref="N23" si="3">L23-M23</f>
        <v>1.2700000000000031</v>
      </c>
      <c r="O23" s="7">
        <f>N23+48.24</f>
        <v>49.510000000000005</v>
      </c>
      <c r="P23" s="15">
        <v>50</v>
      </c>
      <c r="Q23" s="12">
        <f t="shared" ref="Q23" si="4">O23-P23</f>
        <v>-0.48999999999999488</v>
      </c>
      <c r="R23" s="7">
        <f>Q23+101.81</f>
        <v>101.32000000000001</v>
      </c>
      <c r="S23" s="15">
        <v>100</v>
      </c>
      <c r="T23" s="12">
        <f t="shared" ref="T23" si="5">R23-S23</f>
        <v>1.3200000000000074</v>
      </c>
      <c r="U23" s="7">
        <f>T23+123.03</f>
        <v>124.35000000000001</v>
      </c>
      <c r="V23" s="15">
        <v>100</v>
      </c>
      <c r="W23" s="12">
        <f t="shared" ref="W23" si="6">U23-V23</f>
        <v>24.350000000000009</v>
      </c>
      <c r="X23" s="7">
        <f>W23+89.37</f>
        <v>113.72000000000001</v>
      </c>
      <c r="Y23" s="15">
        <v>110</v>
      </c>
      <c r="Z23" s="12">
        <f t="shared" ref="Z23" si="7">X23-Y23</f>
        <v>3.7200000000000131</v>
      </c>
      <c r="AA23" s="7">
        <f>Z23+70</f>
        <v>73.720000000000013</v>
      </c>
      <c r="AB23" s="25">
        <v>70</v>
      </c>
      <c r="AC23" s="113">
        <f t="shared" ref="AC23" si="8">AA23-AB23</f>
        <v>3.7200000000000131</v>
      </c>
      <c r="AD23" s="56">
        <f>AC23+70</f>
        <v>73.720000000000013</v>
      </c>
      <c r="AE23" s="25">
        <v>70</v>
      </c>
      <c r="AF23" s="113">
        <f t="shared" ref="AF23" si="9">AD23-AE23</f>
        <v>3.7200000000000131</v>
      </c>
      <c r="AG23" s="56">
        <f>AF23+70</f>
        <v>73.720000000000013</v>
      </c>
      <c r="AH23" s="25">
        <v>70</v>
      </c>
      <c r="AI23" s="113">
        <f t="shared" ref="AI23" si="10">AG23-AH23</f>
        <v>3.7200000000000131</v>
      </c>
      <c r="AJ23" s="116">
        <f>AI23+70</f>
        <v>73.720000000000013</v>
      </c>
      <c r="AK23" s="121">
        <v>70</v>
      </c>
      <c r="AL23" s="124">
        <f t="shared" ref="AL23" si="11">AJ23-AK23</f>
        <v>3.7200000000000131</v>
      </c>
    </row>
    <row r="24" spans="2:38" x14ac:dyDescent="0.25">
      <c r="B24" s="1" t="s">
        <v>2</v>
      </c>
      <c r="C24" s="7">
        <f>44</f>
        <v>44</v>
      </c>
      <c r="D24" s="15">
        <v>44</v>
      </c>
      <c r="E24" s="12">
        <f t="shared" si="0"/>
        <v>0</v>
      </c>
      <c r="F24" s="7">
        <f>E24+44</f>
        <v>44</v>
      </c>
      <c r="G24" s="15">
        <v>44</v>
      </c>
      <c r="H24" s="12">
        <f t="shared" ref="H23:H30" si="12">F24-G24</f>
        <v>0</v>
      </c>
      <c r="I24" s="7">
        <f>H24+44</f>
        <v>44</v>
      </c>
      <c r="J24" s="15">
        <v>44</v>
      </c>
      <c r="K24" s="12">
        <f>I24-J24</f>
        <v>0</v>
      </c>
      <c r="L24" s="7">
        <v>44</v>
      </c>
      <c r="M24" s="15">
        <v>44</v>
      </c>
      <c r="N24" s="12">
        <f t="shared" ref="N23:N25" si="13">L24-M24</f>
        <v>0</v>
      </c>
      <c r="O24" s="7">
        <f>N24+44</f>
        <v>44</v>
      </c>
      <c r="P24" s="15">
        <v>44</v>
      </c>
      <c r="Q24" s="12">
        <f t="shared" ref="Q23:Q25" si="14">O24-P24</f>
        <v>0</v>
      </c>
      <c r="R24" s="7">
        <f>Q24+44</f>
        <v>44</v>
      </c>
      <c r="S24" s="15">
        <v>44</v>
      </c>
      <c r="T24" s="12">
        <f t="shared" ref="T23:T25" si="15">R24-S24</f>
        <v>0</v>
      </c>
      <c r="U24" s="7">
        <f>T24+44</f>
        <v>44</v>
      </c>
      <c r="V24" s="15">
        <v>44</v>
      </c>
      <c r="W24" s="12">
        <v>0</v>
      </c>
      <c r="X24" s="7">
        <f>W24+44</f>
        <v>44</v>
      </c>
      <c r="Y24" s="15">
        <v>44</v>
      </c>
      <c r="Z24" s="12">
        <f t="shared" ref="Z23:Z25" si="16">X24-Y24</f>
        <v>0</v>
      </c>
      <c r="AA24" s="7">
        <f>Z24+44</f>
        <v>44</v>
      </c>
      <c r="AB24" s="25">
        <v>44</v>
      </c>
      <c r="AC24" s="113">
        <f t="shared" ref="AC23:AC25" si="17">AA24-AB24</f>
        <v>0</v>
      </c>
      <c r="AD24" s="56">
        <f>W24+44</f>
        <v>44</v>
      </c>
      <c r="AE24" s="25">
        <v>44</v>
      </c>
      <c r="AF24" s="114">
        <f t="shared" ref="AF23:AF25" si="18">AD24-AE24</f>
        <v>0</v>
      </c>
      <c r="AG24" s="56">
        <f>AF24+44</f>
        <v>44</v>
      </c>
      <c r="AH24" s="25">
        <v>44</v>
      </c>
      <c r="AI24" s="115">
        <f t="shared" ref="AI23:AI25" si="19">AG24-AH24</f>
        <v>0</v>
      </c>
      <c r="AJ24" s="116">
        <f>AI24+44</f>
        <v>44</v>
      </c>
      <c r="AK24" s="121">
        <v>44</v>
      </c>
      <c r="AL24" s="124">
        <f t="shared" ref="AL23:AL25" si="20">AJ24-AK24</f>
        <v>0</v>
      </c>
    </row>
    <row r="25" spans="2:38" x14ac:dyDescent="0.25">
      <c r="B25" s="1" t="s">
        <v>3</v>
      </c>
      <c r="C25" s="7">
        <f>14.5</f>
        <v>14.5</v>
      </c>
      <c r="D25" s="15">
        <v>14.5</v>
      </c>
      <c r="E25" s="12">
        <f t="shared" si="0"/>
        <v>0</v>
      </c>
      <c r="F25" s="7">
        <f>E25+29</f>
        <v>29</v>
      </c>
      <c r="G25" s="15">
        <v>29</v>
      </c>
      <c r="H25" s="12">
        <f t="shared" si="12"/>
        <v>0</v>
      </c>
      <c r="I25" s="7">
        <f>H25+29-29</f>
        <v>0</v>
      </c>
      <c r="J25" s="15">
        <v>0</v>
      </c>
      <c r="K25" s="12">
        <f t="shared" ref="K25" si="21">I25-J25</f>
        <v>0</v>
      </c>
      <c r="L25" s="7">
        <f>K25+29</f>
        <v>29</v>
      </c>
      <c r="M25" s="15">
        <v>29</v>
      </c>
      <c r="N25" s="12">
        <f t="shared" si="13"/>
        <v>0</v>
      </c>
      <c r="O25" s="7">
        <f>N25+29</f>
        <v>29</v>
      </c>
      <c r="P25" s="15">
        <v>29</v>
      </c>
      <c r="Q25" s="12">
        <f t="shared" si="14"/>
        <v>0</v>
      </c>
      <c r="R25" s="7">
        <f>Q25+29</f>
        <v>29</v>
      </c>
      <c r="S25" s="15">
        <v>29</v>
      </c>
      <c r="T25" s="12">
        <f t="shared" si="15"/>
        <v>0</v>
      </c>
      <c r="U25" s="7">
        <f>T25+29-29</f>
        <v>0</v>
      </c>
      <c r="V25" s="15">
        <v>0</v>
      </c>
      <c r="W25" s="12">
        <v>0</v>
      </c>
      <c r="X25" s="7">
        <f>W25+29</f>
        <v>29</v>
      </c>
      <c r="Y25" s="15">
        <v>29</v>
      </c>
      <c r="Z25" s="12">
        <f t="shared" si="16"/>
        <v>0</v>
      </c>
      <c r="AA25" s="7">
        <f>Z25+29</f>
        <v>29</v>
      </c>
      <c r="AB25" s="25">
        <v>29</v>
      </c>
      <c r="AC25" s="113">
        <f t="shared" si="17"/>
        <v>0</v>
      </c>
      <c r="AD25" s="56">
        <f>W25+29</f>
        <v>29</v>
      </c>
      <c r="AE25" s="25">
        <v>29</v>
      </c>
      <c r="AF25" s="114">
        <f t="shared" si="18"/>
        <v>0</v>
      </c>
      <c r="AG25" s="56">
        <f>AF25+29</f>
        <v>29</v>
      </c>
      <c r="AH25" s="25">
        <v>29</v>
      </c>
      <c r="AI25" s="115">
        <f t="shared" si="19"/>
        <v>0</v>
      </c>
      <c r="AJ25" s="116">
        <f>AI25+29</f>
        <v>29</v>
      </c>
      <c r="AK25" s="121">
        <v>29</v>
      </c>
      <c r="AL25" s="124">
        <f t="shared" si="20"/>
        <v>0</v>
      </c>
    </row>
    <row r="26" spans="2:38" x14ac:dyDescent="0.25">
      <c r="B26" s="1" t="s">
        <v>4</v>
      </c>
      <c r="C26" s="7">
        <f>100</f>
        <v>100</v>
      </c>
      <c r="D26" s="15">
        <v>300</v>
      </c>
      <c r="E26" s="12">
        <v>0</v>
      </c>
      <c r="F26" s="7">
        <f>E26+100</f>
        <v>100</v>
      </c>
      <c r="G26" s="15">
        <v>100</v>
      </c>
      <c r="H26" s="12">
        <v>0</v>
      </c>
      <c r="I26" s="7">
        <f>H26+100</f>
        <v>100</v>
      </c>
      <c r="J26" s="15">
        <v>100</v>
      </c>
      <c r="K26" s="12">
        <v>0</v>
      </c>
      <c r="L26" s="7">
        <f>K26+100</f>
        <v>100</v>
      </c>
      <c r="M26" s="25">
        <v>0</v>
      </c>
      <c r="N26" s="12">
        <v>0</v>
      </c>
      <c r="O26" s="7">
        <f>N26+100</f>
        <v>100</v>
      </c>
      <c r="P26" s="15">
        <v>200</v>
      </c>
      <c r="Q26" s="12">
        <v>0</v>
      </c>
      <c r="R26" s="7">
        <f>Q26+100</f>
        <v>100</v>
      </c>
      <c r="S26" s="15">
        <v>100</v>
      </c>
      <c r="T26" s="12">
        <v>0</v>
      </c>
      <c r="U26" s="7">
        <f>T26+100</f>
        <v>100</v>
      </c>
      <c r="V26" s="15">
        <v>200</v>
      </c>
      <c r="W26" s="12">
        <v>0</v>
      </c>
      <c r="X26" s="7">
        <f>W26+100</f>
        <v>100</v>
      </c>
      <c r="Y26" s="15">
        <v>300</v>
      </c>
      <c r="Z26" s="12">
        <v>0</v>
      </c>
      <c r="AA26" s="7">
        <f>Z26+100</f>
        <v>100</v>
      </c>
      <c r="AB26" s="25">
        <v>100</v>
      </c>
      <c r="AC26" s="113">
        <v>0</v>
      </c>
      <c r="AD26" s="56">
        <f>W26+100</f>
        <v>100</v>
      </c>
      <c r="AE26" s="25">
        <v>300</v>
      </c>
      <c r="AF26" s="114">
        <v>0</v>
      </c>
      <c r="AG26" s="56">
        <f>AF26+100</f>
        <v>100</v>
      </c>
      <c r="AH26" s="25">
        <v>200</v>
      </c>
      <c r="AI26" s="115">
        <v>0</v>
      </c>
      <c r="AJ26" s="116">
        <f>AI26+100</f>
        <v>100</v>
      </c>
      <c r="AK26" s="121">
        <v>200</v>
      </c>
      <c r="AL26" s="124">
        <v>0</v>
      </c>
    </row>
    <row r="27" spans="2:38" x14ac:dyDescent="0.25">
      <c r="B27" s="1" t="s">
        <v>41</v>
      </c>
      <c r="C27" s="7">
        <v>200</v>
      </c>
      <c r="D27" s="15">
        <v>200</v>
      </c>
      <c r="E27" s="12">
        <f t="shared" si="0"/>
        <v>0</v>
      </c>
      <c r="F27" s="7">
        <f>E27+200+20</f>
        <v>220</v>
      </c>
      <c r="G27" s="15">
        <v>220</v>
      </c>
      <c r="H27" s="12">
        <f t="shared" si="12"/>
        <v>0</v>
      </c>
      <c r="I27" s="7">
        <f>H27+200</f>
        <v>200</v>
      </c>
      <c r="J27" s="15">
        <v>200</v>
      </c>
      <c r="K27" s="12">
        <f>I27-J27</f>
        <v>0</v>
      </c>
      <c r="L27" s="7">
        <f>K27+200</f>
        <v>200</v>
      </c>
      <c r="M27" s="15">
        <f>200+200</f>
        <v>400</v>
      </c>
      <c r="N27" s="12">
        <f>L27-M27</f>
        <v>-200</v>
      </c>
      <c r="O27" s="7">
        <v>200</v>
      </c>
      <c r="P27" s="15">
        <v>200</v>
      </c>
      <c r="Q27" s="12">
        <f>O27-P27</f>
        <v>0</v>
      </c>
      <c r="R27" s="7">
        <f>Q27+200</f>
        <v>200</v>
      </c>
      <c r="S27" s="15">
        <v>200</v>
      </c>
      <c r="T27" s="12">
        <f>R27-S27</f>
        <v>0</v>
      </c>
      <c r="U27" s="7">
        <f>T27+200</f>
        <v>200</v>
      </c>
      <c r="V27" s="15">
        <v>250</v>
      </c>
      <c r="W27" s="12">
        <v>0</v>
      </c>
      <c r="X27" s="7">
        <f>W27+200</f>
        <v>200</v>
      </c>
      <c r="Y27" s="15">
        <v>200</v>
      </c>
      <c r="Z27" s="12">
        <f>X27-Y27</f>
        <v>0</v>
      </c>
      <c r="AA27" s="7">
        <f>Z27+200</f>
        <v>200</v>
      </c>
      <c r="AB27" s="25">
        <v>200</v>
      </c>
      <c r="AC27" s="113">
        <f>AA27-AB27</f>
        <v>0</v>
      </c>
      <c r="AD27" s="56">
        <f>W27+200</f>
        <v>200</v>
      </c>
      <c r="AE27" s="25">
        <v>200</v>
      </c>
      <c r="AF27" s="114">
        <f>AD27-AE27</f>
        <v>0</v>
      </c>
      <c r="AG27" s="56">
        <f>AF27+200</f>
        <v>200</v>
      </c>
      <c r="AH27" s="25">
        <v>200</v>
      </c>
      <c r="AI27" s="115">
        <f>AG27-AH27</f>
        <v>0</v>
      </c>
      <c r="AJ27" s="116">
        <f>AI27+200</f>
        <v>200</v>
      </c>
      <c r="AK27" s="121">
        <v>200</v>
      </c>
      <c r="AL27" s="124">
        <f>AJ27-AK27</f>
        <v>0</v>
      </c>
    </row>
    <row r="28" spans="2:38" x14ac:dyDescent="0.25">
      <c r="B28" s="1" t="s">
        <v>42</v>
      </c>
      <c r="C28" s="7">
        <v>100</v>
      </c>
      <c r="D28" s="15">
        <v>100</v>
      </c>
      <c r="E28" s="12">
        <f t="shared" si="0"/>
        <v>0</v>
      </c>
      <c r="F28" s="7">
        <v>100</v>
      </c>
      <c r="G28" s="15">
        <v>100</v>
      </c>
      <c r="H28" s="12">
        <f t="shared" si="12"/>
        <v>0</v>
      </c>
      <c r="I28" s="7">
        <v>100</v>
      </c>
      <c r="J28" s="15">
        <v>100</v>
      </c>
      <c r="K28" s="12">
        <f t="shared" ref="K28:K29" si="22">I28-J28</f>
        <v>0</v>
      </c>
      <c r="L28" s="7">
        <v>100</v>
      </c>
      <c r="M28" s="15">
        <v>110</v>
      </c>
      <c r="N28" s="12">
        <v>0</v>
      </c>
      <c r="O28" s="7">
        <v>100</v>
      </c>
      <c r="P28" s="15">
        <v>100</v>
      </c>
      <c r="Q28" s="12">
        <f t="shared" ref="Q28:Q29" si="23">O28-P28</f>
        <v>0</v>
      </c>
      <c r="R28" s="7">
        <v>100</v>
      </c>
      <c r="S28" s="15">
        <v>100</v>
      </c>
      <c r="T28" s="12">
        <f t="shared" ref="T28:T29" si="24">R28-S28</f>
        <v>0</v>
      </c>
      <c r="U28" s="7">
        <v>100</v>
      </c>
      <c r="V28" s="15">
        <v>100</v>
      </c>
      <c r="W28" s="12">
        <f t="shared" ref="W28:W29" si="25">U28-V28</f>
        <v>0</v>
      </c>
      <c r="X28" s="7">
        <v>100</v>
      </c>
      <c r="Y28" s="15">
        <v>100</v>
      </c>
      <c r="Z28" s="12">
        <f t="shared" ref="Z28:Z29" si="26">X28-Y28</f>
        <v>0</v>
      </c>
      <c r="AA28" s="7">
        <v>100</v>
      </c>
      <c r="AB28" s="25">
        <v>100</v>
      </c>
      <c r="AC28" s="113">
        <f t="shared" ref="AC28:AC29" si="27">AA28-AB28</f>
        <v>0</v>
      </c>
      <c r="AD28" s="56">
        <v>100</v>
      </c>
      <c r="AE28" s="25">
        <v>100</v>
      </c>
      <c r="AF28" s="113">
        <f t="shared" ref="AF28:AF29" si="28">AD28-AE28</f>
        <v>0</v>
      </c>
      <c r="AG28" s="56">
        <v>100</v>
      </c>
      <c r="AH28" s="25">
        <v>100</v>
      </c>
      <c r="AI28" s="113">
        <f t="shared" ref="AI28:AI29" si="29">AG28-AH28</f>
        <v>0</v>
      </c>
      <c r="AJ28" s="56">
        <v>100</v>
      </c>
      <c r="AK28" s="121">
        <v>100</v>
      </c>
      <c r="AL28" s="124">
        <f t="shared" ref="AL28:AL29" si="30">AJ28-AK28</f>
        <v>0</v>
      </c>
    </row>
    <row r="29" spans="2:38" x14ac:dyDescent="0.25">
      <c r="B29" s="1" t="s">
        <v>43</v>
      </c>
      <c r="C29" s="7">
        <v>100</v>
      </c>
      <c r="D29" s="15">
        <v>100</v>
      </c>
      <c r="E29" s="12">
        <f t="shared" si="0"/>
        <v>0</v>
      </c>
      <c r="F29" s="7">
        <v>100</v>
      </c>
      <c r="G29" s="15">
        <v>100</v>
      </c>
      <c r="H29" s="12">
        <f t="shared" si="12"/>
        <v>0</v>
      </c>
      <c r="I29" s="7">
        <v>100</v>
      </c>
      <c r="J29" s="15">
        <v>100</v>
      </c>
      <c r="K29" s="12">
        <f t="shared" si="22"/>
        <v>0</v>
      </c>
      <c r="L29" s="7">
        <v>100</v>
      </c>
      <c r="M29" s="15">
        <v>110</v>
      </c>
      <c r="N29" s="12">
        <v>0</v>
      </c>
      <c r="O29" s="7">
        <v>100</v>
      </c>
      <c r="P29" s="15">
        <v>100</v>
      </c>
      <c r="Q29" s="12">
        <f t="shared" si="23"/>
        <v>0</v>
      </c>
      <c r="R29" s="7">
        <v>100</v>
      </c>
      <c r="S29" s="15">
        <v>100</v>
      </c>
      <c r="T29" s="12">
        <f t="shared" si="24"/>
        <v>0</v>
      </c>
      <c r="U29" s="7">
        <v>100</v>
      </c>
      <c r="V29" s="15">
        <v>100</v>
      </c>
      <c r="W29" s="12">
        <f t="shared" si="25"/>
        <v>0</v>
      </c>
      <c r="X29" s="7">
        <v>100</v>
      </c>
      <c r="Y29" s="15">
        <v>100</v>
      </c>
      <c r="Z29" s="12">
        <f t="shared" si="26"/>
        <v>0</v>
      </c>
      <c r="AA29" s="7">
        <v>100</v>
      </c>
      <c r="AB29" s="25">
        <v>100</v>
      </c>
      <c r="AC29" s="113">
        <f t="shared" si="27"/>
        <v>0</v>
      </c>
      <c r="AD29" s="56">
        <v>100</v>
      </c>
      <c r="AE29" s="25">
        <v>100</v>
      </c>
      <c r="AF29" s="113">
        <f t="shared" si="28"/>
        <v>0</v>
      </c>
      <c r="AG29" s="56">
        <v>100</v>
      </c>
      <c r="AH29" s="25">
        <v>100</v>
      </c>
      <c r="AI29" s="113">
        <f t="shared" si="29"/>
        <v>0</v>
      </c>
      <c r="AJ29" s="56">
        <v>100</v>
      </c>
      <c r="AK29" s="121">
        <v>100</v>
      </c>
      <c r="AL29" s="124">
        <f t="shared" si="30"/>
        <v>0</v>
      </c>
    </row>
    <row r="30" spans="2:38" x14ac:dyDescent="0.25">
      <c r="B30" s="8" t="s">
        <v>34</v>
      </c>
      <c r="C30" s="7">
        <v>92.5</v>
      </c>
      <c r="D30" s="16">
        <v>150</v>
      </c>
      <c r="E30" s="12">
        <f t="shared" si="0"/>
        <v>-57.5</v>
      </c>
      <c r="F30" s="7">
        <f>E30+92.5</f>
        <v>35</v>
      </c>
      <c r="G30" s="16">
        <v>95</v>
      </c>
      <c r="H30" s="12">
        <f t="shared" si="12"/>
        <v>-60</v>
      </c>
      <c r="I30" s="7">
        <f>H30+92.5</f>
        <v>32.5</v>
      </c>
      <c r="J30" s="16">
        <v>95</v>
      </c>
      <c r="K30" s="12">
        <f>I30-J30</f>
        <v>-62.5</v>
      </c>
      <c r="L30" s="7">
        <f>K30+92.5</f>
        <v>30</v>
      </c>
      <c r="M30" s="16">
        <v>95</v>
      </c>
      <c r="N30" s="12">
        <f t="shared" ref="N28:N30" si="31">L30-M30</f>
        <v>-65</v>
      </c>
      <c r="O30" s="7">
        <f>N30+92.5</f>
        <v>27.5</v>
      </c>
      <c r="P30" s="16">
        <v>95</v>
      </c>
      <c r="Q30" s="12">
        <f t="shared" ref="Q28:Q30" si="32">O30-P30</f>
        <v>-67.5</v>
      </c>
      <c r="R30" s="7">
        <f>Q30+92.5</f>
        <v>25</v>
      </c>
      <c r="S30" s="16">
        <v>95</v>
      </c>
      <c r="T30" s="12">
        <f t="shared" ref="T28:T30" si="33">R30-S30</f>
        <v>-70</v>
      </c>
      <c r="U30" s="7">
        <f>T30+92.5</f>
        <v>22.5</v>
      </c>
      <c r="V30" s="16">
        <v>95</v>
      </c>
      <c r="W30" s="12">
        <f t="shared" ref="W28:W30" si="34">U30-V30</f>
        <v>-72.5</v>
      </c>
      <c r="X30" s="7">
        <f>W30+92.5</f>
        <v>20</v>
      </c>
      <c r="Y30" s="16">
        <v>95</v>
      </c>
      <c r="Z30" s="12">
        <f t="shared" ref="Z28:Z30" si="35">X30-Y30</f>
        <v>-75</v>
      </c>
      <c r="AA30" s="7">
        <f>Z30+92.5</f>
        <v>17.5</v>
      </c>
      <c r="AB30" s="59">
        <v>95</v>
      </c>
      <c r="AC30" s="113">
        <f t="shared" ref="AC28:AC30" si="36">AA30-AB30</f>
        <v>-77.5</v>
      </c>
      <c r="AD30" s="56">
        <f>AC30+92.5</f>
        <v>15</v>
      </c>
      <c r="AE30" s="59">
        <v>95</v>
      </c>
      <c r="AF30" s="114">
        <f t="shared" ref="AF28:AF30" si="37">AD30-AE30</f>
        <v>-80</v>
      </c>
      <c r="AG30" s="56">
        <f>AF30+92.5</f>
        <v>12.5</v>
      </c>
      <c r="AH30" s="59">
        <v>95</v>
      </c>
      <c r="AI30" s="115">
        <f t="shared" ref="AI28:AI30" si="38">AG30-AH30</f>
        <v>-82.5</v>
      </c>
      <c r="AJ30" s="116">
        <f>AI30+92.5</f>
        <v>10</v>
      </c>
      <c r="AK30" s="122">
        <v>95</v>
      </c>
      <c r="AL30" s="124">
        <f t="shared" ref="AL28:AL30" si="39">AJ30-AK30</f>
        <v>-85</v>
      </c>
    </row>
    <row r="31" spans="2:38" x14ac:dyDescent="0.25">
      <c r="B31" s="8" t="s">
        <v>25</v>
      </c>
      <c r="C31" s="9" t="s">
        <v>26</v>
      </c>
      <c r="D31" s="21">
        <v>100</v>
      </c>
      <c r="E31" s="17" t="s">
        <v>26</v>
      </c>
      <c r="F31" s="9" t="s">
        <v>26</v>
      </c>
      <c r="G31" s="21">
        <v>100</v>
      </c>
      <c r="H31" s="17" t="s">
        <v>26</v>
      </c>
      <c r="I31" s="9" t="s">
        <v>26</v>
      </c>
      <c r="J31" s="21">
        <v>50</v>
      </c>
      <c r="K31" s="17" t="s">
        <v>26</v>
      </c>
      <c r="L31" s="9" t="s">
        <v>26</v>
      </c>
      <c r="M31" s="21">
        <v>100</v>
      </c>
      <c r="N31" s="17" t="s">
        <v>26</v>
      </c>
      <c r="O31" s="9" t="s">
        <v>26</v>
      </c>
      <c r="P31" s="21">
        <v>100</v>
      </c>
      <c r="Q31" s="17" t="s">
        <v>26</v>
      </c>
      <c r="R31" s="9" t="s">
        <v>26</v>
      </c>
      <c r="S31" s="21">
        <v>50</v>
      </c>
      <c r="T31" s="17" t="s">
        <v>26</v>
      </c>
      <c r="U31" s="9" t="s">
        <v>26</v>
      </c>
      <c r="V31" s="21">
        <v>100</v>
      </c>
      <c r="W31" s="17" t="s">
        <v>26</v>
      </c>
      <c r="X31" s="9" t="s">
        <v>26</v>
      </c>
      <c r="Y31" s="21">
        <v>100</v>
      </c>
      <c r="Z31" s="17" t="s">
        <v>26</v>
      </c>
      <c r="AA31" s="9" t="s">
        <v>26</v>
      </c>
      <c r="AB31" s="58">
        <v>50</v>
      </c>
      <c r="AC31" s="118" t="s">
        <v>26</v>
      </c>
      <c r="AD31" s="57" t="s">
        <v>26</v>
      </c>
      <c r="AE31" s="58">
        <v>100</v>
      </c>
      <c r="AF31" s="118" t="s">
        <v>26</v>
      </c>
      <c r="AG31" s="57" t="s">
        <v>26</v>
      </c>
      <c r="AH31" s="58">
        <v>100</v>
      </c>
      <c r="AI31" s="118" t="s">
        <v>26</v>
      </c>
      <c r="AJ31" s="57" t="s">
        <v>26</v>
      </c>
      <c r="AK31" s="58">
        <v>100</v>
      </c>
      <c r="AL31" s="118" t="s">
        <v>26</v>
      </c>
    </row>
    <row r="32" spans="2:38" x14ac:dyDescent="0.25">
      <c r="B32" s="8" t="s">
        <v>57</v>
      </c>
      <c r="C32" s="18" t="s">
        <v>26</v>
      </c>
      <c r="D32" s="21">
        <v>300</v>
      </c>
      <c r="E32" s="17" t="s">
        <v>26</v>
      </c>
      <c r="F32" s="18" t="s">
        <v>26</v>
      </c>
      <c r="G32" s="21">
        <v>400</v>
      </c>
      <c r="H32" s="17" t="s">
        <v>26</v>
      </c>
      <c r="I32" s="18" t="s">
        <v>26</v>
      </c>
      <c r="J32" s="21">
        <v>500</v>
      </c>
      <c r="K32" s="17" t="s">
        <v>26</v>
      </c>
      <c r="L32" s="18" t="s">
        <v>26</v>
      </c>
      <c r="M32" s="21">
        <v>300</v>
      </c>
      <c r="N32" s="17" t="s">
        <v>26</v>
      </c>
      <c r="O32" s="18" t="s">
        <v>26</v>
      </c>
      <c r="P32" s="21">
        <v>500</v>
      </c>
      <c r="Q32" s="17" t="s">
        <v>26</v>
      </c>
      <c r="R32" s="18" t="s">
        <v>26</v>
      </c>
      <c r="S32" s="21">
        <v>500</v>
      </c>
      <c r="T32" s="17" t="s">
        <v>26</v>
      </c>
      <c r="U32" s="18" t="s">
        <v>26</v>
      </c>
      <c r="V32" s="21">
        <v>300</v>
      </c>
      <c r="W32" s="17" t="s">
        <v>26</v>
      </c>
      <c r="X32" s="18" t="s">
        <v>26</v>
      </c>
      <c r="Y32" s="21">
        <v>300</v>
      </c>
      <c r="Z32" s="17" t="s">
        <v>26</v>
      </c>
      <c r="AA32" s="18" t="s">
        <v>26</v>
      </c>
      <c r="AB32" s="58">
        <v>300</v>
      </c>
      <c r="AC32" s="118" t="s">
        <v>26</v>
      </c>
      <c r="AD32" s="126" t="s">
        <v>26</v>
      </c>
      <c r="AE32" s="58">
        <v>300</v>
      </c>
      <c r="AF32" s="118" t="s">
        <v>26</v>
      </c>
      <c r="AG32" s="126" t="s">
        <v>26</v>
      </c>
      <c r="AH32" s="58">
        <v>300</v>
      </c>
      <c r="AI32" s="118" t="s">
        <v>26</v>
      </c>
      <c r="AJ32" s="126" t="s">
        <v>26</v>
      </c>
      <c r="AK32" s="58">
        <v>300</v>
      </c>
      <c r="AL32" s="118" t="s">
        <v>26</v>
      </c>
    </row>
    <row r="33" spans="2:38" x14ac:dyDescent="0.25">
      <c r="B33" s="8" t="s">
        <v>28</v>
      </c>
      <c r="C33" s="18" t="s">
        <v>26</v>
      </c>
      <c r="D33" s="21">
        <v>100</v>
      </c>
      <c r="E33" s="19" t="s">
        <v>26</v>
      </c>
      <c r="F33" s="18" t="s">
        <v>26</v>
      </c>
      <c r="G33" s="21">
        <v>100</v>
      </c>
      <c r="H33" s="19" t="s">
        <v>26</v>
      </c>
      <c r="I33" s="18" t="s">
        <v>26</v>
      </c>
      <c r="J33" s="21">
        <v>150</v>
      </c>
      <c r="K33" s="19" t="s">
        <v>26</v>
      </c>
      <c r="L33" s="18" t="s">
        <v>26</v>
      </c>
      <c r="M33" s="21">
        <v>100</v>
      </c>
      <c r="N33" s="19" t="s">
        <v>26</v>
      </c>
      <c r="O33" s="18" t="s">
        <v>26</v>
      </c>
      <c r="P33" s="21">
        <v>100</v>
      </c>
      <c r="Q33" s="19" t="s">
        <v>26</v>
      </c>
      <c r="R33" s="18" t="s">
        <v>26</v>
      </c>
      <c r="S33" s="21">
        <v>150</v>
      </c>
      <c r="T33" s="19" t="s">
        <v>26</v>
      </c>
      <c r="U33" s="18" t="s">
        <v>26</v>
      </c>
      <c r="V33" s="21">
        <v>100</v>
      </c>
      <c r="W33" s="19" t="s">
        <v>26</v>
      </c>
      <c r="X33" s="18" t="s">
        <v>26</v>
      </c>
      <c r="Y33" s="21">
        <v>100</v>
      </c>
      <c r="Z33" s="19" t="s">
        <v>26</v>
      </c>
      <c r="AA33" s="18" t="s">
        <v>26</v>
      </c>
      <c r="AB33" s="58">
        <v>150</v>
      </c>
      <c r="AC33" s="127" t="s">
        <v>26</v>
      </c>
      <c r="AD33" s="126" t="s">
        <v>26</v>
      </c>
      <c r="AE33" s="58">
        <v>100</v>
      </c>
      <c r="AF33" s="127" t="s">
        <v>26</v>
      </c>
      <c r="AG33" s="126" t="s">
        <v>26</v>
      </c>
      <c r="AH33" s="58">
        <v>100</v>
      </c>
      <c r="AI33" s="127" t="s">
        <v>26</v>
      </c>
      <c r="AJ33" s="126" t="s">
        <v>26</v>
      </c>
      <c r="AK33" s="58">
        <v>150</v>
      </c>
      <c r="AL33" s="127" t="s">
        <v>26</v>
      </c>
    </row>
    <row r="34" spans="2:38" x14ac:dyDescent="0.25">
      <c r="B34" s="8" t="s">
        <v>44</v>
      </c>
      <c r="C34" s="18" t="s">
        <v>26</v>
      </c>
      <c r="D34" s="21">
        <v>300</v>
      </c>
      <c r="E34" s="19" t="s">
        <v>26</v>
      </c>
      <c r="F34" s="18" t="s">
        <v>26</v>
      </c>
      <c r="G34" s="21">
        <v>300</v>
      </c>
      <c r="H34" s="19" t="s">
        <v>26</v>
      </c>
      <c r="I34" s="18" t="s">
        <v>26</v>
      </c>
      <c r="J34" s="21">
        <v>300</v>
      </c>
      <c r="K34" s="19" t="s">
        <v>26</v>
      </c>
      <c r="L34" s="18" t="s">
        <v>26</v>
      </c>
      <c r="M34" s="21">
        <v>300</v>
      </c>
      <c r="N34" s="19" t="s">
        <v>26</v>
      </c>
      <c r="O34" s="18" t="s">
        <v>26</v>
      </c>
      <c r="P34" s="21">
        <v>300</v>
      </c>
      <c r="Q34" s="19" t="s">
        <v>26</v>
      </c>
      <c r="R34" s="18" t="s">
        <v>26</v>
      </c>
      <c r="S34" s="21">
        <v>300</v>
      </c>
      <c r="T34" s="19" t="s">
        <v>26</v>
      </c>
      <c r="U34" s="18" t="s">
        <v>26</v>
      </c>
      <c r="V34" s="21">
        <v>300</v>
      </c>
      <c r="W34" s="19" t="s">
        <v>26</v>
      </c>
      <c r="X34" s="18" t="s">
        <v>26</v>
      </c>
      <c r="Y34" s="21">
        <v>300</v>
      </c>
      <c r="Z34" s="19" t="s">
        <v>26</v>
      </c>
      <c r="AA34" s="18" t="s">
        <v>26</v>
      </c>
      <c r="AB34" s="58">
        <v>300</v>
      </c>
      <c r="AC34" s="127" t="s">
        <v>26</v>
      </c>
      <c r="AD34" s="126" t="s">
        <v>26</v>
      </c>
      <c r="AE34" s="58">
        <v>300</v>
      </c>
      <c r="AF34" s="127" t="s">
        <v>26</v>
      </c>
      <c r="AG34" s="126" t="s">
        <v>26</v>
      </c>
      <c r="AH34" s="58">
        <v>300</v>
      </c>
      <c r="AI34" s="127" t="s">
        <v>26</v>
      </c>
      <c r="AJ34" s="126" t="s">
        <v>26</v>
      </c>
      <c r="AK34" s="58">
        <v>300</v>
      </c>
      <c r="AL34" s="127" t="s">
        <v>26</v>
      </c>
    </row>
    <row r="35" spans="2:38" ht="15.75" thickBot="1" x14ac:dyDescent="0.3">
      <c r="B35" s="2" t="s">
        <v>36</v>
      </c>
      <c r="C35" s="10">
        <v>173.28</v>
      </c>
      <c r="D35" s="20">
        <v>180</v>
      </c>
      <c r="E35" s="11">
        <f>C35-D35</f>
        <v>-6.7199999999999989</v>
      </c>
      <c r="F35" s="10">
        <f>E35+175.42</f>
        <v>168.7</v>
      </c>
      <c r="G35" s="23">
        <v>170</v>
      </c>
      <c r="H35" s="22">
        <f t="shared" ref="H35" si="40">F35-G35</f>
        <v>-1.3000000000000114</v>
      </c>
      <c r="I35" s="10">
        <f>H35+180.23</f>
        <v>178.92999999999998</v>
      </c>
      <c r="J35" s="23">
        <v>180</v>
      </c>
      <c r="K35" s="22">
        <f t="shared" ref="K35" si="41">I35-J35</f>
        <v>-1.0700000000000216</v>
      </c>
      <c r="L35" s="10">
        <f>K35+188.39</f>
        <v>187.31999999999996</v>
      </c>
      <c r="M35" s="23">
        <v>190</v>
      </c>
      <c r="N35" s="22">
        <f t="shared" ref="N35" si="42">L35-M35</f>
        <v>-2.6800000000000352</v>
      </c>
      <c r="O35" s="10">
        <f>N35+173.28</f>
        <v>170.59999999999997</v>
      </c>
      <c r="P35" s="23">
        <v>170</v>
      </c>
      <c r="Q35" s="22">
        <f t="shared" ref="Q35" si="43">O35-P35</f>
        <v>0.59999999999996589</v>
      </c>
      <c r="R35" s="10">
        <f>Q35+173.28</f>
        <v>173.87999999999997</v>
      </c>
      <c r="S35" s="23">
        <v>175</v>
      </c>
      <c r="T35" s="22">
        <f t="shared" ref="T35" si="44">R35-S35</f>
        <v>-1.120000000000033</v>
      </c>
      <c r="U35" s="10">
        <f>T35+173.28</f>
        <v>172.15999999999997</v>
      </c>
      <c r="V35" s="23">
        <v>175</v>
      </c>
      <c r="W35" s="22">
        <f t="shared" ref="W35" si="45">U35-V35</f>
        <v>-2.8400000000000318</v>
      </c>
      <c r="X35" s="10">
        <f>W35+183.27</f>
        <v>180.42999999999998</v>
      </c>
      <c r="Y35" s="23">
        <v>180</v>
      </c>
      <c r="Z35" s="22">
        <f t="shared" ref="Z35" si="46">X35-Y35</f>
        <v>0.4299999999999784</v>
      </c>
      <c r="AA35" s="10">
        <f>Z35+175.42</f>
        <v>175.84999999999997</v>
      </c>
      <c r="AB35" s="24">
        <v>175</v>
      </c>
      <c r="AC35" s="22">
        <f t="shared" ref="AC35" si="47">AA35-AB35</f>
        <v>0.84999999999996589</v>
      </c>
      <c r="AD35" s="10">
        <f>W35+175.42</f>
        <v>172.57999999999996</v>
      </c>
      <c r="AE35" s="24">
        <v>175</v>
      </c>
      <c r="AF35" s="22">
        <f t="shared" ref="AF35" si="48">AD35-AE35</f>
        <v>-2.4200000000000443</v>
      </c>
      <c r="AG35" s="10">
        <f>AF35+175.42</f>
        <v>172.99999999999994</v>
      </c>
      <c r="AH35" s="24">
        <v>175</v>
      </c>
      <c r="AI35" s="70">
        <f t="shared" ref="AI35" si="49">AG35-AH35</f>
        <v>-2.0000000000000568</v>
      </c>
      <c r="AJ35" s="88">
        <f>AI35+175.42</f>
        <v>173.41999999999993</v>
      </c>
      <c r="AK35" s="89">
        <v>175</v>
      </c>
      <c r="AL35" s="125">
        <f t="shared" ref="AL35" si="50">AJ35-AK35</f>
        <v>-1.5800000000000693</v>
      </c>
    </row>
    <row r="36" spans="2:38" ht="15.75" thickBot="1" x14ac:dyDescent="0.3">
      <c r="B36" s="13" t="s">
        <v>22</v>
      </c>
      <c r="C36" s="39">
        <f>2295+450</f>
        <v>2745</v>
      </c>
      <c r="D36" s="40"/>
      <c r="E36" s="41"/>
      <c r="F36" s="39">
        <f t="shared" ref="F36:AL36" si="51">2295+450</f>
        <v>2745</v>
      </c>
      <c r="G36" s="40"/>
      <c r="H36" s="41"/>
      <c r="I36" s="39">
        <f t="shared" ref="I36:AL36" si="52">2295+450</f>
        <v>2745</v>
      </c>
      <c r="J36" s="40"/>
      <c r="K36" s="41"/>
      <c r="L36" s="39">
        <f t="shared" ref="L36:AL36" si="53">2295+450</f>
        <v>2745</v>
      </c>
      <c r="M36" s="40"/>
      <c r="N36" s="41"/>
      <c r="O36" s="39">
        <f t="shared" ref="O36:AL36" si="54">2295+450</f>
        <v>2745</v>
      </c>
      <c r="P36" s="40"/>
      <c r="Q36" s="41"/>
      <c r="R36" s="39">
        <f t="shared" ref="R36:AL36" si="55">2295+450</f>
        <v>2745</v>
      </c>
      <c r="S36" s="40"/>
      <c r="T36" s="41"/>
      <c r="U36" s="39">
        <f t="shared" ref="U36:AL36" si="56">2295+450</f>
        <v>2745</v>
      </c>
      <c r="V36" s="40"/>
      <c r="W36" s="41"/>
      <c r="X36" s="39">
        <f t="shared" ref="X36:AL36" si="57">2295+450</f>
        <v>2745</v>
      </c>
      <c r="Y36" s="40"/>
      <c r="Z36" s="41"/>
      <c r="AA36" s="39">
        <f t="shared" ref="AA36:AL36" si="58">2295+450</f>
        <v>2745</v>
      </c>
      <c r="AB36" s="40"/>
      <c r="AC36" s="41"/>
      <c r="AD36" s="39">
        <f t="shared" ref="AD36:AL36" si="59">2295+450</f>
        <v>2745</v>
      </c>
      <c r="AE36" s="40"/>
      <c r="AF36" s="41"/>
      <c r="AG36" s="39">
        <f t="shared" ref="AG36:AL36" si="60">2295+450</f>
        <v>2745</v>
      </c>
      <c r="AH36" s="40"/>
      <c r="AI36" s="41"/>
      <c r="AJ36" s="39">
        <f t="shared" ref="AJ36:AL36" si="61">2295+450</f>
        <v>2745</v>
      </c>
      <c r="AK36" s="40"/>
      <c r="AL36" s="41"/>
    </row>
    <row r="37" spans="2:38" ht="15.75" thickBot="1" x14ac:dyDescent="0.3">
      <c r="B37" s="128" t="s">
        <v>23</v>
      </c>
      <c r="C37" s="38">
        <f>SUM(D19:D35)-100</f>
        <v>2063.5</v>
      </c>
      <c r="D37" s="42"/>
      <c r="E37" s="43"/>
      <c r="F37" s="38">
        <f>SUM(G19:G35)</f>
        <v>2078</v>
      </c>
      <c r="G37" s="42"/>
      <c r="H37" s="43"/>
      <c r="I37" s="38">
        <f t="shared" ref="I37" si="62">SUM(J19:J35)</f>
        <v>2114</v>
      </c>
      <c r="J37" s="42"/>
      <c r="K37" s="43"/>
      <c r="L37" s="38">
        <f t="shared" ref="L37" si="63">SUM(M19:M35)</f>
        <v>2043</v>
      </c>
      <c r="M37" s="42"/>
      <c r="N37" s="43"/>
      <c r="O37" s="38">
        <f>SUM(P19:P35)</f>
        <v>2218</v>
      </c>
      <c r="P37" s="42"/>
      <c r="Q37" s="43"/>
      <c r="R37" s="38">
        <f t="shared" ref="R37" si="64">SUM(S19:S35)</f>
        <v>2188</v>
      </c>
      <c r="S37" s="42"/>
      <c r="T37" s="43"/>
      <c r="U37" s="38">
        <f t="shared" ref="U37" si="65">SUM(V19:V35)</f>
        <v>2134</v>
      </c>
      <c r="V37" s="42"/>
      <c r="W37" s="43"/>
      <c r="X37" s="38">
        <f t="shared" ref="X37" si="66">SUM(Y19:Y35)</f>
        <v>2243</v>
      </c>
      <c r="Y37" s="42"/>
      <c r="Z37" s="43"/>
      <c r="AA37" s="38">
        <f t="shared" ref="AA37" si="67">SUM(AB19:AB35)</f>
        <v>1983</v>
      </c>
      <c r="AB37" s="42"/>
      <c r="AC37" s="43"/>
      <c r="AD37" s="38">
        <f t="shared" ref="AD37" si="68">SUM(AE19:AE35)</f>
        <v>2188</v>
      </c>
      <c r="AE37" s="42"/>
      <c r="AF37" s="43"/>
      <c r="AG37" s="38">
        <f t="shared" ref="AG37" si="69">SUM(AH19:AH35)</f>
        <v>2083</v>
      </c>
      <c r="AH37" s="42"/>
      <c r="AI37" s="43"/>
      <c r="AJ37" s="38">
        <f t="shared" ref="AJ37" si="70">SUM(AK19:AK35)</f>
        <v>2143</v>
      </c>
      <c r="AK37" s="42"/>
      <c r="AL37" s="43"/>
    </row>
    <row r="38" spans="2:38" ht="15.75" thickBot="1" x14ac:dyDescent="0.3">
      <c r="B38" s="90" t="s">
        <v>24</v>
      </c>
      <c r="C38" s="91">
        <f>C36-C37</f>
        <v>681.5</v>
      </c>
      <c r="D38" s="92"/>
      <c r="E38" s="93"/>
      <c r="F38" s="91">
        <f t="shared" ref="F38" si="71">F36-F37</f>
        <v>667</v>
      </c>
      <c r="G38" s="92"/>
      <c r="H38" s="93"/>
      <c r="I38" s="91">
        <f t="shared" ref="I38" si="72">I36-I37</f>
        <v>631</v>
      </c>
      <c r="J38" s="92"/>
      <c r="K38" s="93"/>
      <c r="L38" s="91">
        <f t="shared" ref="L38" si="73">L36-L37</f>
        <v>702</v>
      </c>
      <c r="M38" s="92"/>
      <c r="N38" s="93"/>
      <c r="O38" s="91">
        <f t="shared" ref="O38" si="74">O36-O37</f>
        <v>527</v>
      </c>
      <c r="P38" s="92"/>
      <c r="Q38" s="93"/>
      <c r="R38" s="91">
        <f t="shared" ref="R38" si="75">R36-R37</f>
        <v>557</v>
      </c>
      <c r="S38" s="92"/>
      <c r="T38" s="93"/>
      <c r="U38" s="91">
        <f t="shared" ref="U38" si="76">U36-U37</f>
        <v>611</v>
      </c>
      <c r="V38" s="92"/>
      <c r="W38" s="93"/>
      <c r="X38" s="91">
        <f t="shared" ref="X38" si="77">X36-X37</f>
        <v>502</v>
      </c>
      <c r="Y38" s="92"/>
      <c r="Z38" s="93"/>
      <c r="AA38" s="91">
        <f t="shared" ref="AA38" si="78">AA36-AA37</f>
        <v>762</v>
      </c>
      <c r="AB38" s="92"/>
      <c r="AC38" s="93"/>
      <c r="AD38" s="91">
        <f t="shared" ref="AD38" si="79">AD36-AD37</f>
        <v>557</v>
      </c>
      <c r="AE38" s="92"/>
      <c r="AF38" s="93"/>
      <c r="AG38" s="91">
        <f t="shared" ref="AG38" si="80">AG36-AG37</f>
        <v>662</v>
      </c>
      <c r="AH38" s="92"/>
      <c r="AI38" s="93"/>
      <c r="AJ38" s="91">
        <f t="shared" ref="AJ38" si="81">AJ36-AJ37</f>
        <v>602</v>
      </c>
      <c r="AK38" s="92"/>
      <c r="AL38" s="93"/>
    </row>
    <row r="39" spans="2:38" ht="15.75" thickBot="1" x14ac:dyDescent="0.3">
      <c r="B39" s="94"/>
      <c r="C39" s="97"/>
      <c r="D39" s="97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6"/>
    </row>
    <row r="40" spans="2:38" s="100" customFormat="1" ht="15.75" thickBot="1" x14ac:dyDescent="0.3">
      <c r="B40" s="98" t="s">
        <v>45</v>
      </c>
      <c r="C40" s="111" t="s">
        <v>26</v>
      </c>
      <c r="D40" s="110">
        <v>100</v>
      </c>
      <c r="E40" s="112" t="s">
        <v>26</v>
      </c>
      <c r="F40" s="111" t="s">
        <v>26</v>
      </c>
      <c r="G40" s="110">
        <v>100</v>
      </c>
      <c r="H40" s="112" t="s">
        <v>26</v>
      </c>
      <c r="I40" s="111" t="s">
        <v>26</v>
      </c>
      <c r="J40" s="110">
        <v>100</v>
      </c>
      <c r="K40" s="112" t="s">
        <v>26</v>
      </c>
      <c r="L40" s="111" t="s">
        <v>26</v>
      </c>
      <c r="M40" s="110">
        <v>100</v>
      </c>
      <c r="N40" s="112" t="s">
        <v>26</v>
      </c>
      <c r="O40" s="111" t="s">
        <v>26</v>
      </c>
      <c r="P40" s="110">
        <v>200</v>
      </c>
      <c r="Q40" s="112" t="s">
        <v>26</v>
      </c>
      <c r="R40" s="111" t="s">
        <v>26</v>
      </c>
      <c r="S40" s="110">
        <v>100</v>
      </c>
      <c r="T40" s="112" t="s">
        <v>26</v>
      </c>
      <c r="U40" s="111" t="s">
        <v>26</v>
      </c>
      <c r="V40" s="110">
        <v>100</v>
      </c>
      <c r="W40" s="112" t="s">
        <v>26</v>
      </c>
      <c r="X40" s="111" t="s">
        <v>26</v>
      </c>
      <c r="Y40" s="110">
        <v>100</v>
      </c>
      <c r="Z40" s="112" t="s">
        <v>26</v>
      </c>
      <c r="AA40" s="111" t="s">
        <v>26</v>
      </c>
      <c r="AB40" s="110">
        <v>300</v>
      </c>
      <c r="AC40" s="112" t="s">
        <v>26</v>
      </c>
      <c r="AD40" s="111" t="s">
        <v>26</v>
      </c>
      <c r="AE40" s="110">
        <v>100</v>
      </c>
      <c r="AF40" s="112" t="s">
        <v>26</v>
      </c>
      <c r="AG40" s="111" t="s">
        <v>26</v>
      </c>
      <c r="AH40" s="110">
        <v>100</v>
      </c>
      <c r="AI40" s="112" t="s">
        <v>26</v>
      </c>
      <c r="AJ40" s="111" t="s">
        <v>26</v>
      </c>
      <c r="AK40" s="110">
        <v>100</v>
      </c>
      <c r="AL40" s="112" t="s">
        <v>26</v>
      </c>
    </row>
    <row r="41" spans="2:38" s="100" customFormat="1" ht="15.75" thickBot="1" x14ac:dyDescent="0.3">
      <c r="B41" s="99" t="s">
        <v>46</v>
      </c>
      <c r="C41" s="102" t="s">
        <v>26</v>
      </c>
      <c r="D41" s="101">
        <v>100</v>
      </c>
      <c r="E41" s="103" t="s">
        <v>26</v>
      </c>
      <c r="F41" s="102" t="s">
        <v>26</v>
      </c>
      <c r="G41" s="101">
        <v>100</v>
      </c>
      <c r="H41" s="103" t="s">
        <v>26</v>
      </c>
      <c r="I41" s="102" t="s">
        <v>26</v>
      </c>
      <c r="J41" s="101">
        <v>100</v>
      </c>
      <c r="K41" s="103" t="s">
        <v>26</v>
      </c>
      <c r="L41" s="102" t="s">
        <v>26</v>
      </c>
      <c r="M41" s="101">
        <v>100</v>
      </c>
      <c r="N41" s="103" t="s">
        <v>26</v>
      </c>
      <c r="O41" s="102" t="s">
        <v>26</v>
      </c>
      <c r="P41" s="101">
        <v>100</v>
      </c>
      <c r="Q41" s="103" t="s">
        <v>26</v>
      </c>
      <c r="R41" s="102" t="s">
        <v>26</v>
      </c>
      <c r="S41" s="101">
        <v>100</v>
      </c>
      <c r="T41" s="103" t="s">
        <v>26</v>
      </c>
      <c r="U41" s="102" t="s">
        <v>26</v>
      </c>
      <c r="V41" s="101">
        <v>100</v>
      </c>
      <c r="W41" s="103" t="s">
        <v>26</v>
      </c>
      <c r="X41" s="102" t="s">
        <v>26</v>
      </c>
      <c r="Y41" s="101">
        <v>100</v>
      </c>
      <c r="Z41" s="103" t="s">
        <v>26</v>
      </c>
      <c r="AA41" s="102" t="s">
        <v>26</v>
      </c>
      <c r="AB41" s="101">
        <v>100</v>
      </c>
      <c r="AC41" s="103" t="s">
        <v>26</v>
      </c>
      <c r="AD41" s="102" t="s">
        <v>26</v>
      </c>
      <c r="AE41" s="101">
        <v>100</v>
      </c>
      <c r="AF41" s="103" t="s">
        <v>26</v>
      </c>
      <c r="AG41" s="102" t="s">
        <v>26</v>
      </c>
      <c r="AH41" s="101">
        <v>100</v>
      </c>
      <c r="AI41" s="103" t="s">
        <v>26</v>
      </c>
      <c r="AJ41" s="102" t="s">
        <v>26</v>
      </c>
      <c r="AK41" s="101">
        <v>100</v>
      </c>
      <c r="AL41" s="103" t="s">
        <v>26</v>
      </c>
    </row>
    <row r="42" spans="2:38" s="100" customFormat="1" ht="15.75" thickBot="1" x14ac:dyDescent="0.3">
      <c r="B42" s="99" t="s">
        <v>47</v>
      </c>
      <c r="C42" s="104" t="s">
        <v>26</v>
      </c>
      <c r="D42" s="105">
        <v>200</v>
      </c>
      <c r="E42" s="106" t="s">
        <v>26</v>
      </c>
      <c r="F42" s="104" t="s">
        <v>26</v>
      </c>
      <c r="G42" s="105">
        <v>200</v>
      </c>
      <c r="H42" s="106" t="s">
        <v>26</v>
      </c>
      <c r="I42" s="104" t="s">
        <v>26</v>
      </c>
      <c r="J42" s="105">
        <v>200</v>
      </c>
      <c r="K42" s="106" t="s">
        <v>26</v>
      </c>
      <c r="L42" s="104" t="s">
        <v>26</v>
      </c>
      <c r="M42" s="105">
        <v>200</v>
      </c>
      <c r="N42" s="106" t="s">
        <v>26</v>
      </c>
      <c r="O42" s="104" t="s">
        <v>26</v>
      </c>
      <c r="P42" s="105">
        <v>200</v>
      </c>
      <c r="Q42" s="106" t="s">
        <v>26</v>
      </c>
      <c r="R42" s="104" t="s">
        <v>26</v>
      </c>
      <c r="S42" s="105">
        <v>200</v>
      </c>
      <c r="T42" s="106" t="s">
        <v>26</v>
      </c>
      <c r="U42" s="104" t="s">
        <v>26</v>
      </c>
      <c r="V42" s="105">
        <v>200</v>
      </c>
      <c r="W42" s="106" t="s">
        <v>26</v>
      </c>
      <c r="X42" s="104" t="s">
        <v>26</v>
      </c>
      <c r="Y42" s="105">
        <v>200</v>
      </c>
      <c r="Z42" s="106" t="s">
        <v>26</v>
      </c>
      <c r="AA42" s="104" t="s">
        <v>26</v>
      </c>
      <c r="AB42" s="105">
        <v>200</v>
      </c>
      <c r="AC42" s="106" t="s">
        <v>26</v>
      </c>
      <c r="AD42" s="104" t="s">
        <v>26</v>
      </c>
      <c r="AE42" s="105">
        <v>200</v>
      </c>
      <c r="AF42" s="106" t="s">
        <v>26</v>
      </c>
      <c r="AG42" s="104" t="s">
        <v>26</v>
      </c>
      <c r="AH42" s="105">
        <v>200</v>
      </c>
      <c r="AI42" s="106" t="s">
        <v>26</v>
      </c>
      <c r="AJ42" s="104" t="s">
        <v>26</v>
      </c>
      <c r="AK42" s="105">
        <v>200</v>
      </c>
      <c r="AL42" s="106" t="s">
        <v>26</v>
      </c>
    </row>
    <row r="43" spans="2:38" s="100" customFormat="1" ht="15.75" thickBot="1" x14ac:dyDescent="0.3">
      <c r="B43" s="99" t="s">
        <v>48</v>
      </c>
      <c r="C43" s="109">
        <f>C38-D40-D41-D42</f>
        <v>281.5</v>
      </c>
      <c r="D43" s="107"/>
      <c r="E43" s="108"/>
      <c r="F43" s="109">
        <f t="shared" ref="F43:AL43" si="82">F38-G40-G41-G42</f>
        <v>267</v>
      </c>
      <c r="G43" s="107"/>
      <c r="H43" s="108"/>
      <c r="I43" s="109">
        <f t="shared" ref="I43:AL43" si="83">I38-J40-J41-J42</f>
        <v>231</v>
      </c>
      <c r="J43" s="107"/>
      <c r="K43" s="108"/>
      <c r="L43" s="109">
        <f t="shared" ref="L43:AL43" si="84">L38-M40-M41-M42</f>
        <v>302</v>
      </c>
      <c r="M43" s="107"/>
      <c r="N43" s="108"/>
      <c r="O43" s="109">
        <f t="shared" ref="O43:AL43" si="85">O38-P40-P41-P42</f>
        <v>27</v>
      </c>
      <c r="P43" s="107"/>
      <c r="Q43" s="108"/>
      <c r="R43" s="109">
        <f t="shared" ref="R43:AL43" si="86">R38-S40-S41-S42</f>
        <v>157</v>
      </c>
      <c r="S43" s="107"/>
      <c r="T43" s="108"/>
      <c r="U43" s="109">
        <f t="shared" ref="U43:AL43" si="87">U38-V40-V41-V42</f>
        <v>211</v>
      </c>
      <c r="V43" s="107"/>
      <c r="W43" s="108"/>
      <c r="X43" s="109">
        <f t="shared" ref="X43:AL43" si="88">X38-Y40-Y41-Y42</f>
        <v>102</v>
      </c>
      <c r="Y43" s="107"/>
      <c r="Z43" s="108"/>
      <c r="AA43" s="109">
        <f t="shared" ref="AA43:AL43" si="89">AA38-AB40-AB41-AB42</f>
        <v>162</v>
      </c>
      <c r="AB43" s="107"/>
      <c r="AC43" s="108"/>
      <c r="AD43" s="109">
        <f t="shared" ref="AD43:AL43" si="90">AD38-AE40-AE41-AE42</f>
        <v>157</v>
      </c>
      <c r="AE43" s="107"/>
      <c r="AF43" s="108"/>
      <c r="AG43" s="109">
        <f t="shared" ref="AG43:AL43" si="91">AG38-AH40-AH41-AH42</f>
        <v>262</v>
      </c>
      <c r="AH43" s="107"/>
      <c r="AI43" s="108"/>
      <c r="AJ43" s="109">
        <f t="shared" ref="AJ43:AL43" si="92">AJ38-AK40-AK41-AK42</f>
        <v>202</v>
      </c>
      <c r="AK43" s="107"/>
      <c r="AL43" s="108"/>
    </row>
  </sheetData>
  <mergeCells count="85">
    <mergeCell ref="B39:AL39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Q12:S12"/>
    <mergeCell ref="L9:S9"/>
    <mergeCell ref="C9:J9"/>
    <mergeCell ref="U9:AB9"/>
    <mergeCell ref="U10:Y10"/>
    <mergeCell ref="Z10:AB10"/>
    <mergeCell ref="U11:Y11"/>
    <mergeCell ref="Z11:AB11"/>
    <mergeCell ref="U12:Y12"/>
    <mergeCell ref="Z12:AB12"/>
    <mergeCell ref="AG17:AI17"/>
    <mergeCell ref="AG36:AI36"/>
    <mergeCell ref="AG37:AI37"/>
    <mergeCell ref="AG38:AI38"/>
    <mergeCell ref="AD17:AF17"/>
    <mergeCell ref="AD36:AF36"/>
    <mergeCell ref="AD37:AF37"/>
    <mergeCell ref="AD38:AF38"/>
    <mergeCell ref="C10:G10"/>
    <mergeCell ref="C11:G11"/>
    <mergeCell ref="H10:J10"/>
    <mergeCell ref="H11:J11"/>
    <mergeCell ref="C12:G12"/>
    <mergeCell ref="H12:J12"/>
    <mergeCell ref="AA36:AC36"/>
    <mergeCell ref="AA37:AC37"/>
    <mergeCell ref="AA38:AC38"/>
    <mergeCell ref="AJ36:AL36"/>
    <mergeCell ref="AJ37:AL37"/>
    <mergeCell ref="AJ38:AL38"/>
    <mergeCell ref="U36:W36"/>
    <mergeCell ref="U37:W37"/>
    <mergeCell ref="U38:W38"/>
    <mergeCell ref="X36:Z36"/>
    <mergeCell ref="X37:Z37"/>
    <mergeCell ref="X38:Z38"/>
    <mergeCell ref="O36:Q36"/>
    <mergeCell ref="O37:Q37"/>
    <mergeCell ref="O38:Q38"/>
    <mergeCell ref="R36:T36"/>
    <mergeCell ref="R37:T37"/>
    <mergeCell ref="R38:T38"/>
    <mergeCell ref="C38:E38"/>
    <mergeCell ref="F38:H38"/>
    <mergeCell ref="I38:K38"/>
    <mergeCell ref="L36:N36"/>
    <mergeCell ref="L37:N37"/>
    <mergeCell ref="L38:N38"/>
    <mergeCell ref="C36:E36"/>
    <mergeCell ref="F36:H36"/>
    <mergeCell ref="I36:K36"/>
    <mergeCell ref="C37:E37"/>
    <mergeCell ref="F37:H37"/>
    <mergeCell ref="I37:K37"/>
    <mergeCell ref="AJ17:AL17"/>
    <mergeCell ref="C16:AL16"/>
    <mergeCell ref="L17:N17"/>
    <mergeCell ref="O17:Q17"/>
    <mergeCell ref="R17:T17"/>
    <mergeCell ref="U17:W17"/>
    <mergeCell ref="X17:Z17"/>
    <mergeCell ref="AA17:AC17"/>
    <mergeCell ref="B16:B18"/>
    <mergeCell ref="C17:E17"/>
    <mergeCell ref="F17:H17"/>
    <mergeCell ref="I17:K17"/>
    <mergeCell ref="B2:AL8"/>
    <mergeCell ref="L10:P10"/>
    <mergeCell ref="Q10:S10"/>
    <mergeCell ref="L11:P11"/>
    <mergeCell ref="Q11:S11"/>
    <mergeCell ref="L12:P12"/>
  </mergeCell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8263-99A0-4F69-9D82-F65AF59482B7}">
  <dimension ref="B2:AN43"/>
  <sheetViews>
    <sheetView topLeftCell="A7" zoomScaleNormal="100" workbookViewId="0">
      <pane xSplit="2" topLeftCell="C1" activePane="topRight" state="frozen"/>
      <selection activeCell="A10" sqref="A10"/>
      <selection pane="topRight" activeCell="Z12" sqref="Z12:AB12"/>
    </sheetView>
  </sheetViews>
  <sheetFormatPr defaultRowHeight="15" x14ac:dyDescent="0.25"/>
  <cols>
    <col min="2" max="2" width="26.140625" customWidth="1"/>
    <col min="3" max="23" width="9.140625" customWidth="1"/>
    <col min="24" max="24" width="12" bestFit="1" customWidth="1"/>
  </cols>
  <sheetData>
    <row r="2" spans="2:38" x14ac:dyDescent="0.25">
      <c r="B2" s="71" t="s">
        <v>49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2:38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4" spans="2:38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</row>
    <row r="5" spans="2:38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2:38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2:38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</row>
    <row r="8" spans="2:38" ht="15.75" thickBot="1" x14ac:dyDescent="0.3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</row>
    <row r="9" spans="2:38" ht="60.75" customHeight="1" thickBot="1" x14ac:dyDescent="0.3">
      <c r="C9" s="74" t="s">
        <v>30</v>
      </c>
      <c r="D9" s="75"/>
      <c r="E9" s="75"/>
      <c r="F9" s="75"/>
      <c r="G9" s="75"/>
      <c r="H9" s="75"/>
      <c r="I9" s="75"/>
      <c r="J9" s="76"/>
      <c r="K9" s="72"/>
      <c r="L9" s="77" t="s">
        <v>31</v>
      </c>
      <c r="M9" s="78"/>
      <c r="N9" s="78"/>
      <c r="O9" s="78"/>
      <c r="P9" s="78"/>
      <c r="Q9" s="78"/>
      <c r="R9" s="78"/>
      <c r="S9" s="79"/>
      <c r="T9" s="72"/>
      <c r="U9" s="80" t="s">
        <v>56</v>
      </c>
      <c r="V9" s="81"/>
      <c r="W9" s="81"/>
      <c r="X9" s="81"/>
      <c r="Y9" s="81"/>
      <c r="Z9" s="81"/>
      <c r="AA9" s="81"/>
      <c r="AB9" s="82"/>
    </row>
    <row r="10" spans="2:38" ht="15.75" thickBot="1" x14ac:dyDescent="0.3">
      <c r="C10" s="44" t="s">
        <v>50</v>
      </c>
      <c r="D10" s="45"/>
      <c r="E10" s="45"/>
      <c r="F10" s="45"/>
      <c r="G10" s="45"/>
      <c r="H10" s="49">
        <f>'2019'!H12</f>
        <v>1862.5</v>
      </c>
      <c r="I10" s="50"/>
      <c r="J10" s="51"/>
      <c r="K10" s="63"/>
      <c r="L10" s="44" t="s">
        <v>51</v>
      </c>
      <c r="M10" s="45"/>
      <c r="N10" s="45"/>
      <c r="O10" s="45"/>
      <c r="P10" s="45"/>
      <c r="Q10" s="49">
        <f>'2019'!Q12</f>
        <v>305</v>
      </c>
      <c r="R10" s="50"/>
      <c r="S10" s="51"/>
      <c r="U10" s="44" t="s">
        <v>58</v>
      </c>
      <c r="V10" s="45"/>
      <c r="W10" s="45"/>
      <c r="X10" s="45"/>
      <c r="Y10" s="45"/>
      <c r="Z10" s="49">
        <f>'2019'!Z12</f>
        <v>5700</v>
      </c>
      <c r="AA10" s="50"/>
      <c r="AB10" s="51"/>
    </row>
    <row r="11" spans="2:38" ht="15.75" thickBot="1" x14ac:dyDescent="0.3">
      <c r="C11" s="46" t="s">
        <v>52</v>
      </c>
      <c r="D11" s="47"/>
      <c r="E11" s="47"/>
      <c r="F11" s="47"/>
      <c r="G11" s="48"/>
      <c r="H11" s="52">
        <f>D26+G26+J26+M26+P26+S26+V26+Y26+AB26+AK26+AE26+AH26</f>
        <v>1862.5</v>
      </c>
      <c r="I11" s="52"/>
      <c r="J11" s="53"/>
      <c r="K11" s="68"/>
      <c r="L11" s="46" t="s">
        <v>52</v>
      </c>
      <c r="M11" s="47"/>
      <c r="N11" s="47"/>
      <c r="O11" s="47"/>
      <c r="P11" s="48"/>
      <c r="Q11" s="52">
        <f>D30+G30+J30+M30+P30+S30+V30+Y30+AB30+AE30+AH30+AK30+AT30+AN30+AQ30</f>
        <v>305</v>
      </c>
      <c r="R11" s="52"/>
      <c r="S11" s="53"/>
      <c r="U11" s="46" t="s">
        <v>53</v>
      </c>
      <c r="V11" s="47"/>
      <c r="W11" s="47"/>
      <c r="X11" s="47"/>
      <c r="Y11" s="48"/>
      <c r="Z11" s="52">
        <f>D32+G32+J32+M32+P32+S32+V32+Y32+AB32+AE32+AH32+AK32+AN32+AQ32+AT32+BC32+AW32+AZ32</f>
        <v>5700</v>
      </c>
      <c r="AA11" s="52"/>
      <c r="AB11" s="53"/>
    </row>
    <row r="12" spans="2:38" ht="15.75" thickBot="1" x14ac:dyDescent="0.3">
      <c r="C12" s="46" t="s">
        <v>33</v>
      </c>
      <c r="D12" s="47"/>
      <c r="E12" s="47"/>
      <c r="F12" s="47"/>
      <c r="G12" s="48"/>
      <c r="H12" s="54">
        <f>H10-H11</f>
        <v>0</v>
      </c>
      <c r="I12" s="47"/>
      <c r="J12" s="48"/>
      <c r="K12" s="68"/>
      <c r="L12" s="73" t="s">
        <v>33</v>
      </c>
      <c r="M12" s="47"/>
      <c r="N12" s="47"/>
      <c r="O12" s="47"/>
      <c r="P12" s="48"/>
      <c r="Q12" s="54">
        <f>Q10-Q11</f>
        <v>0</v>
      </c>
      <c r="R12" s="47"/>
      <c r="S12" s="48"/>
      <c r="U12" s="73" t="s">
        <v>54</v>
      </c>
      <c r="V12" s="47"/>
      <c r="W12" s="47"/>
      <c r="X12" s="47"/>
      <c r="Y12" s="48"/>
      <c r="Z12" s="54">
        <f>'2019'!Z11 + Z11</f>
        <v>10000</v>
      </c>
      <c r="AA12" s="47"/>
      <c r="AB12" s="48"/>
    </row>
    <row r="13" spans="2:38" x14ac:dyDescent="0.25">
      <c r="B13" s="63"/>
      <c r="C13" s="64"/>
      <c r="D13" s="65"/>
      <c r="E13" s="66"/>
      <c r="F13" s="67"/>
      <c r="G13" s="68"/>
      <c r="H13" s="69"/>
      <c r="I13" s="67"/>
      <c r="J13" s="68"/>
      <c r="K13" s="69"/>
    </row>
    <row r="14" spans="2:38" x14ac:dyDescent="0.25">
      <c r="B14" s="63"/>
      <c r="C14" s="64"/>
      <c r="D14" s="65"/>
      <c r="E14" s="66"/>
      <c r="F14" s="67"/>
      <c r="G14" s="68"/>
      <c r="H14" s="69"/>
      <c r="I14" s="67"/>
      <c r="J14" s="68"/>
      <c r="K14" s="69"/>
    </row>
    <row r="15" spans="2:38" ht="15.75" thickBot="1" x14ac:dyDescent="0.3"/>
    <row r="16" spans="2:38" ht="15.75" thickBot="1" x14ac:dyDescent="0.3">
      <c r="B16" s="32" t="s">
        <v>5</v>
      </c>
      <c r="C16" s="35" t="s">
        <v>12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7"/>
    </row>
    <row r="17" spans="2:40" ht="15.75" thickBot="1" x14ac:dyDescent="0.3">
      <c r="B17" s="33"/>
      <c r="C17" s="29" t="s">
        <v>13</v>
      </c>
      <c r="D17" s="30"/>
      <c r="E17" s="31"/>
      <c r="F17" s="29" t="s">
        <v>14</v>
      </c>
      <c r="G17" s="30"/>
      <c r="H17" s="31"/>
      <c r="I17" s="29" t="s">
        <v>15</v>
      </c>
      <c r="J17" s="30"/>
      <c r="K17" s="31"/>
      <c r="L17" s="29" t="s">
        <v>16</v>
      </c>
      <c r="M17" s="30"/>
      <c r="N17" s="31"/>
      <c r="O17" s="29" t="s">
        <v>17</v>
      </c>
      <c r="P17" s="30"/>
      <c r="Q17" s="31"/>
      <c r="R17" s="29" t="s">
        <v>18</v>
      </c>
      <c r="S17" s="30"/>
      <c r="T17" s="31"/>
      <c r="U17" s="29" t="s">
        <v>19</v>
      </c>
      <c r="V17" s="30"/>
      <c r="W17" s="31"/>
      <c r="X17" s="29" t="s">
        <v>20</v>
      </c>
      <c r="Y17" s="30"/>
      <c r="Z17" s="31"/>
      <c r="AA17" s="29" t="s">
        <v>21</v>
      </c>
      <c r="AB17" s="30"/>
      <c r="AC17" s="31"/>
      <c r="AD17" s="29" t="s">
        <v>6</v>
      </c>
      <c r="AE17" s="30"/>
      <c r="AF17" s="31"/>
      <c r="AG17" s="29" t="s">
        <v>10</v>
      </c>
      <c r="AH17" s="30"/>
      <c r="AI17" s="31"/>
      <c r="AJ17" s="138" t="s">
        <v>11</v>
      </c>
      <c r="AK17" s="139"/>
      <c r="AL17" s="140"/>
    </row>
    <row r="18" spans="2:40" ht="15.75" thickBot="1" x14ac:dyDescent="0.3">
      <c r="B18" s="34"/>
      <c r="C18" s="26" t="s">
        <v>7</v>
      </c>
      <c r="D18" s="4" t="s">
        <v>8</v>
      </c>
      <c r="E18" s="28" t="s">
        <v>9</v>
      </c>
      <c r="F18" s="26" t="s">
        <v>7</v>
      </c>
      <c r="G18" s="4" t="s">
        <v>8</v>
      </c>
      <c r="H18" s="28" t="s">
        <v>9</v>
      </c>
      <c r="I18" s="26" t="s">
        <v>7</v>
      </c>
      <c r="J18" s="4" t="s">
        <v>8</v>
      </c>
      <c r="K18" s="28" t="s">
        <v>9</v>
      </c>
      <c r="L18" s="26" t="s">
        <v>7</v>
      </c>
      <c r="M18" s="4" t="s">
        <v>8</v>
      </c>
      <c r="N18" s="28" t="s">
        <v>9</v>
      </c>
      <c r="O18" s="26" t="s">
        <v>7</v>
      </c>
      <c r="P18" s="4" t="s">
        <v>8</v>
      </c>
      <c r="Q18" s="28" t="s">
        <v>9</v>
      </c>
      <c r="R18" s="26" t="s">
        <v>7</v>
      </c>
      <c r="S18" s="4" t="s">
        <v>8</v>
      </c>
      <c r="T18" s="28" t="s">
        <v>9</v>
      </c>
      <c r="U18" s="26" t="s">
        <v>7</v>
      </c>
      <c r="V18" s="4" t="s">
        <v>8</v>
      </c>
      <c r="W18" s="28" t="s">
        <v>9</v>
      </c>
      <c r="X18" s="26" t="s">
        <v>7</v>
      </c>
      <c r="Y18" s="4" t="s">
        <v>8</v>
      </c>
      <c r="Z18" s="28" t="s">
        <v>9</v>
      </c>
      <c r="AA18" s="26" t="s">
        <v>7</v>
      </c>
      <c r="AB18" s="4" t="s">
        <v>8</v>
      </c>
      <c r="AC18" s="28" t="s">
        <v>9</v>
      </c>
      <c r="AD18" s="26" t="s">
        <v>7</v>
      </c>
      <c r="AE18" s="4" t="s">
        <v>8</v>
      </c>
      <c r="AF18" s="28" t="s">
        <v>9</v>
      </c>
      <c r="AG18" s="26" t="s">
        <v>7</v>
      </c>
      <c r="AH18" s="4" t="s">
        <v>8</v>
      </c>
      <c r="AI18" s="27" t="s">
        <v>9</v>
      </c>
      <c r="AJ18" s="146" t="s">
        <v>7</v>
      </c>
      <c r="AK18" s="147" t="s">
        <v>8</v>
      </c>
      <c r="AL18" s="148" t="s">
        <v>9</v>
      </c>
    </row>
    <row r="19" spans="2:40" x14ac:dyDescent="0.25">
      <c r="B19" s="1" t="s">
        <v>35</v>
      </c>
      <c r="C19" s="7">
        <f>'2019'!AL19 + 52.8</f>
        <v>51.399999999999963</v>
      </c>
      <c r="D19" s="25">
        <v>55</v>
      </c>
      <c r="E19" s="113">
        <f>C19-D19</f>
        <v>-3.6000000000000369</v>
      </c>
      <c r="F19" s="56">
        <f>E19+52.8</f>
        <v>49.19999999999996</v>
      </c>
      <c r="G19" s="25">
        <v>50</v>
      </c>
      <c r="H19" s="113">
        <f>F19-G19</f>
        <v>-0.80000000000003979</v>
      </c>
      <c r="I19" s="56">
        <f t="shared" ref="I19:AL19" si="0">H19+52.8</f>
        <v>51.999999999999957</v>
      </c>
      <c r="J19" s="25">
        <v>50</v>
      </c>
      <c r="K19" s="113">
        <f t="shared" ref="K19:K25" si="1">I19-J19</f>
        <v>1.9999999999999574</v>
      </c>
      <c r="L19" s="56">
        <f t="shared" ref="L19:AL19" si="2">K19+52.8</f>
        <v>54.799999999999955</v>
      </c>
      <c r="M19" s="25">
        <v>50</v>
      </c>
      <c r="N19" s="113">
        <f t="shared" ref="N19:N25" si="3">L19-M19</f>
        <v>4.7999999999999545</v>
      </c>
      <c r="O19" s="56">
        <f t="shared" ref="O19:AL19" si="4">N19+52.8</f>
        <v>57.599999999999952</v>
      </c>
      <c r="P19" s="25">
        <v>50</v>
      </c>
      <c r="Q19" s="113">
        <f t="shared" ref="Q19:Q25" si="5">O19-P19</f>
        <v>7.5999999999999517</v>
      </c>
      <c r="R19" s="56">
        <f t="shared" ref="R19:AL19" si="6">Q19+52.8</f>
        <v>60.399999999999949</v>
      </c>
      <c r="S19" s="25">
        <v>50</v>
      </c>
      <c r="T19" s="113">
        <f t="shared" ref="T19:T25" si="7">R19-S19</f>
        <v>10.399999999999949</v>
      </c>
      <c r="U19" s="56">
        <f t="shared" ref="U19:AL19" si="8">T19+52.8</f>
        <v>63.199999999999946</v>
      </c>
      <c r="V19" s="25">
        <v>50</v>
      </c>
      <c r="W19" s="113">
        <f t="shared" ref="W19:W25" si="9">U19-V19</f>
        <v>13.199999999999946</v>
      </c>
      <c r="X19" s="56">
        <f t="shared" ref="X19:AL19" si="10">W19+52.8</f>
        <v>65.999999999999943</v>
      </c>
      <c r="Y19" s="25">
        <v>50</v>
      </c>
      <c r="Z19" s="113">
        <f t="shared" ref="Z19:Z25" si="11">X19-Y19</f>
        <v>15.999999999999943</v>
      </c>
      <c r="AA19" s="56">
        <f t="shared" ref="AA19:AL19" si="12">Z19+52.8</f>
        <v>68.79999999999994</v>
      </c>
      <c r="AB19" s="25">
        <v>50</v>
      </c>
      <c r="AC19" s="113">
        <f t="shared" ref="AC19:AC25" si="13">AA19-AB19</f>
        <v>18.79999999999994</v>
      </c>
      <c r="AD19" s="56">
        <f t="shared" ref="AD19:AL19" si="14">AC19+52.8</f>
        <v>71.599999999999937</v>
      </c>
      <c r="AE19" s="25">
        <v>50</v>
      </c>
      <c r="AF19" s="113">
        <f t="shared" ref="AF19:AF25" si="15">AD19-AE19</f>
        <v>21.599999999999937</v>
      </c>
      <c r="AG19" s="56">
        <f t="shared" ref="AG19:AL19" si="16">AF19+52.8</f>
        <v>74.399999999999935</v>
      </c>
      <c r="AH19" s="25">
        <v>50</v>
      </c>
      <c r="AI19" s="113">
        <f t="shared" ref="AI19:AI25" si="17">AG19-AH19</f>
        <v>24.399999999999935</v>
      </c>
      <c r="AJ19" s="145">
        <f t="shared" ref="AJ19:AL19" si="18">AI19+52.8</f>
        <v>77.199999999999932</v>
      </c>
      <c r="AK19" s="55">
        <v>50</v>
      </c>
      <c r="AL19" s="117">
        <f t="shared" ref="AL19:AL25" si="19">AJ19-AK19</f>
        <v>27.199999999999932</v>
      </c>
      <c r="AM19" s="129"/>
      <c r="AN19" s="129"/>
    </row>
    <row r="20" spans="2:40" x14ac:dyDescent="0.25">
      <c r="B20" s="1" t="s">
        <v>0</v>
      </c>
      <c r="C20" s="7">
        <f>'2019'!AL20 + 100</f>
        <v>99.300000000000011</v>
      </c>
      <c r="D20" s="25">
        <v>100</v>
      </c>
      <c r="E20" s="113">
        <f>C20-D20</f>
        <v>-0.69999999999998863</v>
      </c>
      <c r="F20" s="56">
        <f>E20+100</f>
        <v>99.300000000000011</v>
      </c>
      <c r="G20" s="25">
        <v>85</v>
      </c>
      <c r="H20" s="113">
        <f>F20-G20</f>
        <v>14.300000000000011</v>
      </c>
      <c r="I20" s="56">
        <f t="shared" ref="I20:AL20" si="20">H20+100</f>
        <v>114.30000000000001</v>
      </c>
      <c r="J20" s="25">
        <v>85</v>
      </c>
      <c r="K20" s="113">
        <f t="shared" si="1"/>
        <v>29.300000000000011</v>
      </c>
      <c r="L20" s="56">
        <f t="shared" ref="L20:AL20" si="21">K20+100</f>
        <v>129.30000000000001</v>
      </c>
      <c r="M20" s="25">
        <v>85</v>
      </c>
      <c r="N20" s="113">
        <f t="shared" si="3"/>
        <v>44.300000000000011</v>
      </c>
      <c r="O20" s="56">
        <f t="shared" ref="O20:AL20" si="22">N20+100</f>
        <v>144.30000000000001</v>
      </c>
      <c r="P20" s="25">
        <v>85</v>
      </c>
      <c r="Q20" s="113">
        <f t="shared" si="5"/>
        <v>59.300000000000011</v>
      </c>
      <c r="R20" s="56">
        <f t="shared" ref="R20:AL20" si="23">Q20+100</f>
        <v>159.30000000000001</v>
      </c>
      <c r="S20" s="25">
        <v>85</v>
      </c>
      <c r="T20" s="113">
        <f t="shared" si="7"/>
        <v>74.300000000000011</v>
      </c>
      <c r="U20" s="56">
        <f t="shared" ref="U20:AL20" si="24">T20+100</f>
        <v>174.3</v>
      </c>
      <c r="V20" s="25">
        <v>85</v>
      </c>
      <c r="W20" s="113">
        <f t="shared" si="9"/>
        <v>89.300000000000011</v>
      </c>
      <c r="X20" s="56">
        <f t="shared" ref="X20:AL20" si="25">W20+100</f>
        <v>189.3</v>
      </c>
      <c r="Y20" s="25">
        <v>85</v>
      </c>
      <c r="Z20" s="113">
        <f t="shared" si="11"/>
        <v>104.30000000000001</v>
      </c>
      <c r="AA20" s="56">
        <f t="shared" ref="AA20:AL20" si="26">Z20+100</f>
        <v>204.3</v>
      </c>
      <c r="AB20" s="25">
        <v>85</v>
      </c>
      <c r="AC20" s="113">
        <f t="shared" si="13"/>
        <v>119.30000000000001</v>
      </c>
      <c r="AD20" s="56">
        <f t="shared" ref="AD20:AL20" si="27">AC20+100</f>
        <v>219.3</v>
      </c>
      <c r="AE20" s="25">
        <v>85</v>
      </c>
      <c r="AF20" s="113">
        <f t="shared" si="15"/>
        <v>134.30000000000001</v>
      </c>
      <c r="AG20" s="56">
        <f t="shared" ref="AG20:AL20" si="28">AF20+100</f>
        <v>234.3</v>
      </c>
      <c r="AH20" s="25">
        <v>85</v>
      </c>
      <c r="AI20" s="113">
        <f t="shared" si="17"/>
        <v>149.30000000000001</v>
      </c>
      <c r="AJ20" s="116">
        <f t="shared" ref="AJ20:AL20" si="29">AI20+100</f>
        <v>249.3</v>
      </c>
      <c r="AK20" s="25">
        <v>85</v>
      </c>
      <c r="AL20" s="117">
        <f t="shared" si="19"/>
        <v>164.3</v>
      </c>
      <c r="AM20" s="129"/>
      <c r="AN20" s="129"/>
    </row>
    <row r="21" spans="2:40" x14ac:dyDescent="0.25">
      <c r="B21" s="1" t="s">
        <v>39</v>
      </c>
      <c r="C21" s="7">
        <f>'2019'!AL21 + 80</f>
        <v>80</v>
      </c>
      <c r="D21" s="25">
        <v>80</v>
      </c>
      <c r="E21" s="113">
        <f>C21-D21</f>
        <v>0</v>
      </c>
      <c r="F21" s="56">
        <f>E21+80</f>
        <v>80</v>
      </c>
      <c r="G21" s="25">
        <v>80</v>
      </c>
      <c r="H21" s="113">
        <f>F21-G21</f>
        <v>0</v>
      </c>
      <c r="I21" s="56">
        <f t="shared" ref="I21:AL21" si="30">H21+80</f>
        <v>80</v>
      </c>
      <c r="J21" s="25">
        <v>80</v>
      </c>
      <c r="K21" s="113">
        <f t="shared" si="1"/>
        <v>0</v>
      </c>
      <c r="L21" s="56">
        <f t="shared" ref="L21:AL21" si="31">K21+80</f>
        <v>80</v>
      </c>
      <c r="M21" s="25">
        <v>80</v>
      </c>
      <c r="N21" s="113">
        <f t="shared" si="3"/>
        <v>0</v>
      </c>
      <c r="O21" s="56">
        <f t="shared" ref="O21:AL21" si="32">N21+80</f>
        <v>80</v>
      </c>
      <c r="P21" s="25">
        <v>80</v>
      </c>
      <c r="Q21" s="113">
        <f t="shared" si="5"/>
        <v>0</v>
      </c>
      <c r="R21" s="56">
        <f t="shared" ref="R21:AL21" si="33">Q21+80</f>
        <v>80</v>
      </c>
      <c r="S21" s="25">
        <v>80</v>
      </c>
      <c r="T21" s="113">
        <f t="shared" si="7"/>
        <v>0</v>
      </c>
      <c r="U21" s="56">
        <f t="shared" ref="U21:AL21" si="34">T21+80</f>
        <v>80</v>
      </c>
      <c r="V21" s="25">
        <v>80</v>
      </c>
      <c r="W21" s="113">
        <f t="shared" si="9"/>
        <v>0</v>
      </c>
      <c r="X21" s="56">
        <f t="shared" ref="X21:AL21" si="35">W21+80</f>
        <v>80</v>
      </c>
      <c r="Y21" s="25">
        <v>80</v>
      </c>
      <c r="Z21" s="113">
        <f t="shared" si="11"/>
        <v>0</v>
      </c>
      <c r="AA21" s="56">
        <f t="shared" ref="AA21:AL21" si="36">Z21+80</f>
        <v>80</v>
      </c>
      <c r="AB21" s="25">
        <v>80</v>
      </c>
      <c r="AC21" s="113">
        <f t="shared" si="13"/>
        <v>0</v>
      </c>
      <c r="AD21" s="56">
        <f t="shared" ref="AD21:AL21" si="37">AC21+80</f>
        <v>80</v>
      </c>
      <c r="AE21" s="25">
        <v>80</v>
      </c>
      <c r="AF21" s="113">
        <f t="shared" si="15"/>
        <v>0</v>
      </c>
      <c r="AG21" s="56">
        <f t="shared" ref="AG21:AL21" si="38">AF21+80</f>
        <v>80</v>
      </c>
      <c r="AH21" s="25">
        <v>80</v>
      </c>
      <c r="AI21" s="113">
        <f t="shared" si="17"/>
        <v>0</v>
      </c>
      <c r="AJ21" s="116">
        <f t="shared" ref="AJ21:AL21" si="39">AI21+80</f>
        <v>80</v>
      </c>
      <c r="AK21" s="25">
        <v>80</v>
      </c>
      <c r="AL21" s="117">
        <f t="shared" si="19"/>
        <v>0</v>
      </c>
      <c r="AM21" s="129"/>
      <c r="AN21" s="129"/>
    </row>
    <row r="22" spans="2:40" x14ac:dyDescent="0.25">
      <c r="B22" s="1" t="s">
        <v>40</v>
      </c>
      <c r="C22" s="7">
        <f>'2019'!AL22 + 40</f>
        <v>40</v>
      </c>
      <c r="D22" s="25">
        <v>40</v>
      </c>
      <c r="E22" s="113">
        <f>C22-D22</f>
        <v>0</v>
      </c>
      <c r="F22" s="56">
        <f>E22+40</f>
        <v>40</v>
      </c>
      <c r="G22" s="25">
        <v>40</v>
      </c>
      <c r="H22" s="113">
        <f>F22-G22</f>
        <v>0</v>
      </c>
      <c r="I22" s="56">
        <f t="shared" ref="I22:AL22" si="40">H22+40</f>
        <v>40</v>
      </c>
      <c r="J22" s="25">
        <v>40</v>
      </c>
      <c r="K22" s="113">
        <f t="shared" si="1"/>
        <v>0</v>
      </c>
      <c r="L22" s="56">
        <f t="shared" ref="L22:AL22" si="41">K22+40</f>
        <v>40</v>
      </c>
      <c r="M22" s="25">
        <v>40</v>
      </c>
      <c r="N22" s="113">
        <f t="shared" si="3"/>
        <v>0</v>
      </c>
      <c r="O22" s="56">
        <f t="shared" ref="O22:AL22" si="42">N22+40</f>
        <v>40</v>
      </c>
      <c r="P22" s="25">
        <v>40</v>
      </c>
      <c r="Q22" s="113">
        <f t="shared" si="5"/>
        <v>0</v>
      </c>
      <c r="R22" s="56">
        <f t="shared" ref="R22:AL22" si="43">Q22+40</f>
        <v>40</v>
      </c>
      <c r="S22" s="25">
        <v>40</v>
      </c>
      <c r="T22" s="113">
        <f t="shared" si="7"/>
        <v>0</v>
      </c>
      <c r="U22" s="56">
        <f t="shared" ref="U22:AL22" si="44">T22+40</f>
        <v>40</v>
      </c>
      <c r="V22" s="25">
        <v>40</v>
      </c>
      <c r="W22" s="113">
        <f t="shared" si="9"/>
        <v>0</v>
      </c>
      <c r="X22" s="56">
        <f t="shared" ref="X22:AL22" si="45">W22+40</f>
        <v>40</v>
      </c>
      <c r="Y22" s="25">
        <v>40</v>
      </c>
      <c r="Z22" s="113">
        <f t="shared" si="11"/>
        <v>0</v>
      </c>
      <c r="AA22" s="56">
        <f t="shared" ref="AA22:AL22" si="46">Z22+40</f>
        <v>40</v>
      </c>
      <c r="AB22" s="25">
        <v>40</v>
      </c>
      <c r="AC22" s="113">
        <f t="shared" si="13"/>
        <v>0</v>
      </c>
      <c r="AD22" s="56">
        <f t="shared" ref="AD22:AL22" si="47">AC22+40</f>
        <v>40</v>
      </c>
      <c r="AE22" s="25">
        <v>40</v>
      </c>
      <c r="AF22" s="113">
        <f t="shared" si="15"/>
        <v>0</v>
      </c>
      <c r="AG22" s="56">
        <f t="shared" ref="AG22:AL22" si="48">AF22+40</f>
        <v>40</v>
      </c>
      <c r="AH22" s="25">
        <v>40</v>
      </c>
      <c r="AI22" s="113">
        <f t="shared" si="17"/>
        <v>0</v>
      </c>
      <c r="AJ22" s="116">
        <f t="shared" ref="AJ22:AL22" si="49">AI22+40</f>
        <v>40</v>
      </c>
      <c r="AK22" s="25">
        <v>40</v>
      </c>
      <c r="AL22" s="117">
        <f t="shared" si="19"/>
        <v>0</v>
      </c>
      <c r="AM22" s="129"/>
      <c r="AN22" s="129"/>
    </row>
    <row r="23" spans="2:40" x14ac:dyDescent="0.25">
      <c r="B23" s="1" t="s">
        <v>1</v>
      </c>
      <c r="C23" s="7">
        <f>'2019'!AL23 + 44.09</f>
        <v>47.810000000000016</v>
      </c>
      <c r="D23" s="25">
        <v>50</v>
      </c>
      <c r="E23" s="113">
        <f t="shared" ref="E23:E30" si="50">C23-D23</f>
        <v>-2.1899999999999835</v>
      </c>
      <c r="F23" s="56">
        <f>E23+70</f>
        <v>67.810000000000016</v>
      </c>
      <c r="G23" s="25">
        <v>65</v>
      </c>
      <c r="H23" s="113">
        <f t="shared" ref="H23:H30" si="51">F23-G23</f>
        <v>2.8100000000000165</v>
      </c>
      <c r="I23" s="56">
        <f t="shared" ref="I23:AL23" si="52">H23+70</f>
        <v>72.810000000000016</v>
      </c>
      <c r="J23" s="25">
        <v>65</v>
      </c>
      <c r="K23" s="113">
        <f t="shared" si="1"/>
        <v>7.8100000000000165</v>
      </c>
      <c r="L23" s="56">
        <f t="shared" ref="L23:AL23" si="53">K23+70</f>
        <v>77.810000000000016</v>
      </c>
      <c r="M23" s="25">
        <v>65</v>
      </c>
      <c r="N23" s="113">
        <f t="shared" si="3"/>
        <v>12.810000000000016</v>
      </c>
      <c r="O23" s="56">
        <f t="shared" ref="O23:AL23" si="54">N23+70</f>
        <v>82.810000000000016</v>
      </c>
      <c r="P23" s="25">
        <v>65</v>
      </c>
      <c r="Q23" s="113">
        <f t="shared" si="5"/>
        <v>17.810000000000016</v>
      </c>
      <c r="R23" s="56">
        <f t="shared" ref="R23:AL23" si="55">Q23+70</f>
        <v>87.810000000000016</v>
      </c>
      <c r="S23" s="25">
        <v>65</v>
      </c>
      <c r="T23" s="113">
        <f t="shared" si="7"/>
        <v>22.810000000000016</v>
      </c>
      <c r="U23" s="56">
        <f t="shared" ref="U23:AL23" si="56">T23+70</f>
        <v>92.810000000000016</v>
      </c>
      <c r="V23" s="25">
        <v>65</v>
      </c>
      <c r="W23" s="113">
        <f t="shared" si="9"/>
        <v>27.810000000000016</v>
      </c>
      <c r="X23" s="56">
        <f t="shared" ref="X23:AL23" si="57">W23+70</f>
        <v>97.810000000000016</v>
      </c>
      <c r="Y23" s="25">
        <v>65</v>
      </c>
      <c r="Z23" s="113">
        <f t="shared" si="11"/>
        <v>32.810000000000016</v>
      </c>
      <c r="AA23" s="56">
        <f t="shared" ref="AA23:AL23" si="58">Z23+70</f>
        <v>102.81000000000002</v>
      </c>
      <c r="AB23" s="25">
        <v>65</v>
      </c>
      <c r="AC23" s="113">
        <f t="shared" si="13"/>
        <v>37.810000000000016</v>
      </c>
      <c r="AD23" s="56">
        <f t="shared" ref="AD23:AL23" si="59">AC23+70</f>
        <v>107.81000000000002</v>
      </c>
      <c r="AE23" s="25">
        <v>65</v>
      </c>
      <c r="AF23" s="113">
        <f t="shared" si="15"/>
        <v>42.810000000000016</v>
      </c>
      <c r="AG23" s="56">
        <f t="shared" ref="AG23:AL23" si="60">AF23+70</f>
        <v>112.81000000000002</v>
      </c>
      <c r="AH23" s="25">
        <v>65</v>
      </c>
      <c r="AI23" s="113">
        <f t="shared" si="17"/>
        <v>47.810000000000016</v>
      </c>
      <c r="AJ23" s="116">
        <f t="shared" ref="AJ23:AL23" si="61">AI23+70</f>
        <v>117.81000000000002</v>
      </c>
      <c r="AK23" s="25">
        <v>65</v>
      </c>
      <c r="AL23" s="117">
        <f t="shared" si="19"/>
        <v>52.810000000000016</v>
      </c>
      <c r="AM23" s="129"/>
      <c r="AN23" s="129"/>
    </row>
    <row r="24" spans="2:40" x14ac:dyDescent="0.25">
      <c r="B24" s="1" t="s">
        <v>2</v>
      </c>
      <c r="C24" s="7">
        <f>'2019'!AL24 + 44</f>
        <v>44</v>
      </c>
      <c r="D24" s="25">
        <v>44</v>
      </c>
      <c r="E24" s="113">
        <f t="shared" si="50"/>
        <v>0</v>
      </c>
      <c r="F24" s="56">
        <f>E24+44</f>
        <v>44</v>
      </c>
      <c r="G24" s="25">
        <v>44</v>
      </c>
      <c r="H24" s="113">
        <f t="shared" si="51"/>
        <v>0</v>
      </c>
      <c r="I24" s="56">
        <f t="shared" ref="I24:AL24" si="62">H24+44</f>
        <v>44</v>
      </c>
      <c r="J24" s="25">
        <v>44</v>
      </c>
      <c r="K24" s="113">
        <f t="shared" si="1"/>
        <v>0</v>
      </c>
      <c r="L24" s="56">
        <f t="shared" ref="L24:AL24" si="63">K24+44</f>
        <v>44</v>
      </c>
      <c r="M24" s="25">
        <v>44</v>
      </c>
      <c r="N24" s="113">
        <f t="shared" si="3"/>
        <v>0</v>
      </c>
      <c r="O24" s="56">
        <f t="shared" ref="O24:AL24" si="64">N24+44</f>
        <v>44</v>
      </c>
      <c r="P24" s="25">
        <v>44</v>
      </c>
      <c r="Q24" s="113">
        <f t="shared" si="5"/>
        <v>0</v>
      </c>
      <c r="R24" s="56">
        <f t="shared" ref="R24:AL24" si="65">Q24+44</f>
        <v>44</v>
      </c>
      <c r="S24" s="25">
        <v>44</v>
      </c>
      <c r="T24" s="113">
        <f t="shared" si="7"/>
        <v>0</v>
      </c>
      <c r="U24" s="56">
        <f t="shared" ref="U24:AL24" si="66">T24+44</f>
        <v>44</v>
      </c>
      <c r="V24" s="25">
        <v>44</v>
      </c>
      <c r="W24" s="113">
        <f t="shared" si="9"/>
        <v>0</v>
      </c>
      <c r="X24" s="56">
        <f t="shared" ref="X24:AL24" si="67">W24+44</f>
        <v>44</v>
      </c>
      <c r="Y24" s="25">
        <v>44</v>
      </c>
      <c r="Z24" s="113">
        <f t="shared" si="11"/>
        <v>0</v>
      </c>
      <c r="AA24" s="56">
        <f t="shared" ref="AA24:AL24" si="68">Z24+44</f>
        <v>44</v>
      </c>
      <c r="AB24" s="25">
        <v>44</v>
      </c>
      <c r="AC24" s="113">
        <f t="shared" si="13"/>
        <v>0</v>
      </c>
      <c r="AD24" s="56">
        <f t="shared" ref="AD24:AL24" si="69">AC24+44</f>
        <v>44</v>
      </c>
      <c r="AE24" s="25">
        <v>44</v>
      </c>
      <c r="AF24" s="113">
        <f t="shared" si="15"/>
        <v>0</v>
      </c>
      <c r="AG24" s="56">
        <f t="shared" ref="AG24:AL24" si="70">AF24+44</f>
        <v>44</v>
      </c>
      <c r="AH24" s="25">
        <v>44</v>
      </c>
      <c r="AI24" s="113">
        <f t="shared" si="17"/>
        <v>0</v>
      </c>
      <c r="AJ24" s="116">
        <f t="shared" ref="AJ24:AL24" si="71">AI24+44</f>
        <v>44</v>
      </c>
      <c r="AK24" s="25">
        <v>44</v>
      </c>
      <c r="AL24" s="117">
        <f t="shared" si="19"/>
        <v>0</v>
      </c>
      <c r="AM24" s="129"/>
      <c r="AN24" s="129"/>
    </row>
    <row r="25" spans="2:40" x14ac:dyDescent="0.25">
      <c r="B25" s="1" t="s">
        <v>3</v>
      </c>
      <c r="C25" s="7">
        <f>'2019'!AL25 + 29</f>
        <v>29</v>
      </c>
      <c r="D25" s="25">
        <v>29</v>
      </c>
      <c r="E25" s="113">
        <f t="shared" si="50"/>
        <v>0</v>
      </c>
      <c r="F25" s="56">
        <f>E25+29</f>
        <v>29</v>
      </c>
      <c r="G25" s="25">
        <v>29</v>
      </c>
      <c r="H25" s="113">
        <f t="shared" si="51"/>
        <v>0</v>
      </c>
      <c r="I25" s="56">
        <f t="shared" ref="I25:AL25" si="72">H25+29</f>
        <v>29</v>
      </c>
      <c r="J25" s="25">
        <v>29</v>
      </c>
      <c r="K25" s="113">
        <f t="shared" si="1"/>
        <v>0</v>
      </c>
      <c r="L25" s="56">
        <f t="shared" ref="L25:AL25" si="73">K25+29</f>
        <v>29</v>
      </c>
      <c r="M25" s="25">
        <v>29</v>
      </c>
      <c r="N25" s="113">
        <f t="shared" si="3"/>
        <v>0</v>
      </c>
      <c r="O25" s="56">
        <f t="shared" ref="O25:AL25" si="74">N25+29</f>
        <v>29</v>
      </c>
      <c r="P25" s="25">
        <v>29</v>
      </c>
      <c r="Q25" s="113">
        <f t="shared" si="5"/>
        <v>0</v>
      </c>
      <c r="R25" s="56">
        <f t="shared" ref="R25:AL25" si="75">Q25+29</f>
        <v>29</v>
      </c>
      <c r="S25" s="25">
        <v>29</v>
      </c>
      <c r="T25" s="113">
        <f t="shared" si="7"/>
        <v>0</v>
      </c>
      <c r="U25" s="56">
        <f t="shared" ref="U25:AL25" si="76">T25+29</f>
        <v>29</v>
      </c>
      <c r="V25" s="25">
        <v>29</v>
      </c>
      <c r="W25" s="113">
        <f t="shared" si="9"/>
        <v>0</v>
      </c>
      <c r="X25" s="56">
        <f t="shared" ref="X25:AL25" si="77">W25+29</f>
        <v>29</v>
      </c>
      <c r="Y25" s="25">
        <v>29</v>
      </c>
      <c r="Z25" s="113">
        <f t="shared" si="11"/>
        <v>0</v>
      </c>
      <c r="AA25" s="56">
        <f t="shared" ref="AA25:AL25" si="78">Z25+29</f>
        <v>29</v>
      </c>
      <c r="AB25" s="25">
        <v>29</v>
      </c>
      <c r="AC25" s="113">
        <f t="shared" si="13"/>
        <v>0</v>
      </c>
      <c r="AD25" s="56">
        <f t="shared" ref="AD25:AL25" si="79">AC25+29</f>
        <v>29</v>
      </c>
      <c r="AE25" s="25">
        <v>29</v>
      </c>
      <c r="AF25" s="113">
        <f t="shared" si="15"/>
        <v>0</v>
      </c>
      <c r="AG25" s="56">
        <f t="shared" ref="AG25:AL25" si="80">AF25+29</f>
        <v>29</v>
      </c>
      <c r="AH25" s="25">
        <v>29</v>
      </c>
      <c r="AI25" s="113">
        <f t="shared" si="17"/>
        <v>0</v>
      </c>
      <c r="AJ25" s="116">
        <f t="shared" ref="AJ25:AL25" si="81">AI25+29</f>
        <v>29</v>
      </c>
      <c r="AK25" s="25">
        <v>29</v>
      </c>
      <c r="AL25" s="117">
        <f t="shared" si="19"/>
        <v>0</v>
      </c>
      <c r="AM25" s="129"/>
      <c r="AN25" s="129"/>
    </row>
    <row r="26" spans="2:40" x14ac:dyDescent="0.25">
      <c r="B26" s="1" t="s">
        <v>4</v>
      </c>
      <c r="C26" s="7">
        <f>'2019'!AL26 + 100</f>
        <v>100</v>
      </c>
      <c r="D26" s="25">
        <v>300</v>
      </c>
      <c r="E26" s="113">
        <v>0</v>
      </c>
      <c r="F26" s="56">
        <f>E26+100</f>
        <v>100</v>
      </c>
      <c r="G26" s="25">
        <v>300</v>
      </c>
      <c r="H26" s="113">
        <v>0</v>
      </c>
      <c r="I26" s="56">
        <f t="shared" ref="I26:AL26" si="82">H26+100</f>
        <v>100</v>
      </c>
      <c r="J26" s="25">
        <v>300</v>
      </c>
      <c r="K26" s="113">
        <v>0</v>
      </c>
      <c r="L26" s="56">
        <f t="shared" ref="L26:AL26" si="83">K26+100</f>
        <v>100</v>
      </c>
      <c r="M26" s="25">
        <v>300</v>
      </c>
      <c r="N26" s="113">
        <v>0</v>
      </c>
      <c r="O26" s="56">
        <f t="shared" ref="O26:AL26" si="84">N26+100</f>
        <v>100</v>
      </c>
      <c r="P26" s="25">
        <v>300</v>
      </c>
      <c r="Q26" s="113">
        <v>0</v>
      </c>
      <c r="R26" s="56">
        <f t="shared" ref="R26:AL26" si="85">Q26+100</f>
        <v>100</v>
      </c>
      <c r="S26" s="25">
        <v>300</v>
      </c>
      <c r="T26" s="113">
        <v>0</v>
      </c>
      <c r="U26" s="56">
        <f t="shared" ref="U26:AL26" si="86">T26+100</f>
        <v>100</v>
      </c>
      <c r="V26" s="25">
        <v>62.5</v>
      </c>
      <c r="W26" s="113">
        <v>0</v>
      </c>
      <c r="X26" s="135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7"/>
      <c r="AM26" s="129"/>
      <c r="AN26" s="129"/>
    </row>
    <row r="27" spans="2:40" x14ac:dyDescent="0.25">
      <c r="B27" s="1" t="s">
        <v>41</v>
      </c>
      <c r="C27" s="7">
        <f>'2019'!AL27 + 200</f>
        <v>200</v>
      </c>
      <c r="D27" s="25">
        <v>200</v>
      </c>
      <c r="E27" s="113">
        <f t="shared" si="50"/>
        <v>0</v>
      </c>
      <c r="F27" s="56">
        <f>E27+200</f>
        <v>200</v>
      </c>
      <c r="G27" s="25">
        <v>200</v>
      </c>
      <c r="H27" s="113">
        <f t="shared" si="51"/>
        <v>0</v>
      </c>
      <c r="I27" s="56">
        <f t="shared" ref="I27:AL27" si="87">H27+200</f>
        <v>200</v>
      </c>
      <c r="J27" s="25">
        <v>200</v>
      </c>
      <c r="K27" s="113">
        <f t="shared" ref="K27:K34" si="88">I27-J27</f>
        <v>0</v>
      </c>
      <c r="L27" s="56">
        <f t="shared" ref="L27:AL27" si="89">K27+200</f>
        <v>200</v>
      </c>
      <c r="M27" s="25">
        <v>200</v>
      </c>
      <c r="N27" s="113">
        <f t="shared" ref="N27:N34" si="90">L27-M27</f>
        <v>0</v>
      </c>
      <c r="O27" s="56">
        <f t="shared" ref="O27:AL27" si="91">N27+200</f>
        <v>200</v>
      </c>
      <c r="P27" s="25">
        <v>200</v>
      </c>
      <c r="Q27" s="113">
        <f t="shared" ref="Q27:Q34" si="92">O27-P27</f>
        <v>0</v>
      </c>
      <c r="R27" s="56">
        <f t="shared" ref="R27:AL27" si="93">Q27+200</f>
        <v>200</v>
      </c>
      <c r="S27" s="25">
        <v>200</v>
      </c>
      <c r="T27" s="113">
        <f t="shared" ref="T27:T34" si="94">R27-S27</f>
        <v>0</v>
      </c>
      <c r="U27" s="56">
        <f t="shared" ref="U27:AL27" si="95">T27+200</f>
        <v>200</v>
      </c>
      <c r="V27" s="25">
        <v>200</v>
      </c>
      <c r="W27" s="113">
        <f t="shared" ref="W27:W34" si="96">U27-V27</f>
        <v>0</v>
      </c>
      <c r="X27" s="56">
        <f t="shared" ref="X27:AL27" si="97">W27+200</f>
        <v>200</v>
      </c>
      <c r="Y27" s="25">
        <v>200</v>
      </c>
      <c r="Z27" s="113">
        <f t="shared" ref="Z27:Z34" si="98">X27-Y27</f>
        <v>0</v>
      </c>
      <c r="AA27" s="56">
        <f t="shared" ref="AA27:AL27" si="99">Z27+200</f>
        <v>200</v>
      </c>
      <c r="AB27" s="25">
        <v>200</v>
      </c>
      <c r="AC27" s="113">
        <f t="shared" ref="AC27:AC34" si="100">AA27-AB27</f>
        <v>0</v>
      </c>
      <c r="AD27" s="56">
        <f t="shared" ref="AD27:AL27" si="101">AC27+200</f>
        <v>200</v>
      </c>
      <c r="AE27" s="25">
        <v>200</v>
      </c>
      <c r="AF27" s="113">
        <f t="shared" ref="AF27:AF34" si="102">AD27-AE27</f>
        <v>0</v>
      </c>
      <c r="AG27" s="56">
        <f t="shared" ref="AG27:AL27" si="103">AF27+200</f>
        <v>200</v>
      </c>
      <c r="AH27" s="25">
        <v>200</v>
      </c>
      <c r="AI27" s="113">
        <f t="shared" ref="AI27:AI34" si="104">AG27-AH27</f>
        <v>0</v>
      </c>
      <c r="AJ27" s="116">
        <f t="shared" ref="AJ27:AL27" si="105">AI27+200</f>
        <v>200</v>
      </c>
      <c r="AK27" s="25">
        <v>200</v>
      </c>
      <c r="AL27" s="117">
        <f t="shared" ref="AL27:AL34" si="106">AJ27-AK27</f>
        <v>0</v>
      </c>
      <c r="AM27" s="129"/>
      <c r="AN27" s="129"/>
    </row>
    <row r="28" spans="2:40" x14ac:dyDescent="0.25">
      <c r="B28" s="1" t="s">
        <v>42</v>
      </c>
      <c r="C28" s="7">
        <v>100</v>
      </c>
      <c r="D28" s="25">
        <v>100</v>
      </c>
      <c r="E28" s="113">
        <f t="shared" si="50"/>
        <v>0</v>
      </c>
      <c r="F28" s="56">
        <v>100</v>
      </c>
      <c r="G28" s="25">
        <v>100</v>
      </c>
      <c r="H28" s="113">
        <f t="shared" si="51"/>
        <v>0</v>
      </c>
      <c r="I28" s="56">
        <v>100</v>
      </c>
      <c r="J28" s="25">
        <v>100</v>
      </c>
      <c r="K28" s="113">
        <f t="shared" si="88"/>
        <v>0</v>
      </c>
      <c r="L28" s="56">
        <v>100</v>
      </c>
      <c r="M28" s="25">
        <v>100</v>
      </c>
      <c r="N28" s="113">
        <f t="shared" si="90"/>
        <v>0</v>
      </c>
      <c r="O28" s="56">
        <v>100</v>
      </c>
      <c r="P28" s="25">
        <v>100</v>
      </c>
      <c r="Q28" s="113">
        <f t="shared" si="92"/>
        <v>0</v>
      </c>
      <c r="R28" s="56">
        <v>100</v>
      </c>
      <c r="S28" s="25">
        <v>100</v>
      </c>
      <c r="T28" s="113">
        <f t="shared" si="94"/>
        <v>0</v>
      </c>
      <c r="U28" s="56">
        <v>100</v>
      </c>
      <c r="V28" s="25">
        <v>100</v>
      </c>
      <c r="W28" s="113">
        <f t="shared" si="96"/>
        <v>0</v>
      </c>
      <c r="X28" s="56">
        <v>100</v>
      </c>
      <c r="Y28" s="25">
        <v>100</v>
      </c>
      <c r="Z28" s="113">
        <f t="shared" si="98"/>
        <v>0</v>
      </c>
      <c r="AA28" s="56">
        <v>100</v>
      </c>
      <c r="AB28" s="25">
        <v>100</v>
      </c>
      <c r="AC28" s="113">
        <f t="shared" si="100"/>
        <v>0</v>
      </c>
      <c r="AD28" s="56">
        <v>100</v>
      </c>
      <c r="AE28" s="25">
        <v>100</v>
      </c>
      <c r="AF28" s="113">
        <f t="shared" si="102"/>
        <v>0</v>
      </c>
      <c r="AG28" s="56">
        <v>100</v>
      </c>
      <c r="AH28" s="25">
        <v>100</v>
      </c>
      <c r="AI28" s="113">
        <f t="shared" si="104"/>
        <v>0</v>
      </c>
      <c r="AJ28" s="116">
        <v>100</v>
      </c>
      <c r="AK28" s="25">
        <v>100</v>
      </c>
      <c r="AL28" s="117">
        <f t="shared" si="106"/>
        <v>0</v>
      </c>
      <c r="AM28" s="129"/>
      <c r="AN28" s="129"/>
    </row>
    <row r="29" spans="2:40" x14ac:dyDescent="0.25">
      <c r="B29" s="1" t="s">
        <v>43</v>
      </c>
      <c r="C29" s="7">
        <v>100</v>
      </c>
      <c r="D29" s="25">
        <v>100</v>
      </c>
      <c r="E29" s="113">
        <f t="shared" si="50"/>
        <v>0</v>
      </c>
      <c r="F29" s="56">
        <v>100</v>
      </c>
      <c r="G29" s="25">
        <v>100</v>
      </c>
      <c r="H29" s="113">
        <f t="shared" si="51"/>
        <v>0</v>
      </c>
      <c r="I29" s="56">
        <v>100</v>
      </c>
      <c r="J29" s="25">
        <v>100</v>
      </c>
      <c r="K29" s="113">
        <f t="shared" si="88"/>
        <v>0</v>
      </c>
      <c r="L29" s="56">
        <v>100</v>
      </c>
      <c r="M29" s="25">
        <v>100</v>
      </c>
      <c r="N29" s="113">
        <f t="shared" si="90"/>
        <v>0</v>
      </c>
      <c r="O29" s="56">
        <v>100</v>
      </c>
      <c r="P29" s="25">
        <v>100</v>
      </c>
      <c r="Q29" s="113">
        <f t="shared" si="92"/>
        <v>0</v>
      </c>
      <c r="R29" s="56">
        <v>100</v>
      </c>
      <c r="S29" s="25">
        <v>100</v>
      </c>
      <c r="T29" s="113">
        <f t="shared" si="94"/>
        <v>0</v>
      </c>
      <c r="U29" s="56">
        <v>100</v>
      </c>
      <c r="V29" s="25">
        <v>100</v>
      </c>
      <c r="W29" s="113">
        <f t="shared" si="96"/>
        <v>0</v>
      </c>
      <c r="X29" s="56">
        <v>100</v>
      </c>
      <c r="Y29" s="25">
        <v>100</v>
      </c>
      <c r="Z29" s="113">
        <f t="shared" si="98"/>
        <v>0</v>
      </c>
      <c r="AA29" s="56">
        <v>100</v>
      </c>
      <c r="AB29" s="25">
        <v>100</v>
      </c>
      <c r="AC29" s="113">
        <f t="shared" si="100"/>
        <v>0</v>
      </c>
      <c r="AD29" s="56">
        <v>100</v>
      </c>
      <c r="AE29" s="25">
        <v>100</v>
      </c>
      <c r="AF29" s="113">
        <f t="shared" si="102"/>
        <v>0</v>
      </c>
      <c r="AG29" s="56">
        <v>100</v>
      </c>
      <c r="AH29" s="25">
        <v>100</v>
      </c>
      <c r="AI29" s="113">
        <f t="shared" si="104"/>
        <v>0</v>
      </c>
      <c r="AJ29" s="116">
        <v>100</v>
      </c>
      <c r="AK29" s="25">
        <v>100</v>
      </c>
      <c r="AL29" s="117">
        <f t="shared" si="106"/>
        <v>0</v>
      </c>
      <c r="AM29" s="129"/>
      <c r="AN29" s="129"/>
    </row>
    <row r="30" spans="2:40" x14ac:dyDescent="0.25">
      <c r="B30" s="8" t="s">
        <v>34</v>
      </c>
      <c r="C30" s="7">
        <f>'2019'!AL30 + 92.5</f>
        <v>7.5</v>
      </c>
      <c r="D30" s="59">
        <v>95</v>
      </c>
      <c r="E30" s="113">
        <f t="shared" si="50"/>
        <v>-87.5</v>
      </c>
      <c r="F30" s="56">
        <f>E30+92.5</f>
        <v>5</v>
      </c>
      <c r="G30" s="59">
        <v>95</v>
      </c>
      <c r="H30" s="113">
        <f t="shared" si="51"/>
        <v>-90</v>
      </c>
      <c r="I30" s="56">
        <f t="shared" ref="I30:AL30" si="107">H30+92.5</f>
        <v>2.5</v>
      </c>
      <c r="J30" s="59">
        <v>95</v>
      </c>
      <c r="K30" s="113">
        <f t="shared" si="88"/>
        <v>-92.5</v>
      </c>
      <c r="L30" s="56">
        <f t="shared" ref="L30:AL30" si="108">K30+92.5</f>
        <v>0</v>
      </c>
      <c r="M30" s="59">
        <v>20</v>
      </c>
      <c r="N30" s="113">
        <f t="shared" si="90"/>
        <v>-20</v>
      </c>
      <c r="O30" s="135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7"/>
      <c r="AM30" s="129"/>
      <c r="AN30" s="129"/>
    </row>
    <row r="31" spans="2:40" x14ac:dyDescent="0.25">
      <c r="B31" s="8" t="s">
        <v>25</v>
      </c>
      <c r="C31" s="9" t="s">
        <v>26</v>
      </c>
      <c r="D31" s="58">
        <v>100</v>
      </c>
      <c r="E31" s="118" t="s">
        <v>26</v>
      </c>
      <c r="F31" s="57" t="s">
        <v>26</v>
      </c>
      <c r="G31" s="58">
        <v>100</v>
      </c>
      <c r="H31" s="118" t="s">
        <v>26</v>
      </c>
      <c r="I31" s="57" t="s">
        <v>26</v>
      </c>
      <c r="J31" s="58">
        <v>100</v>
      </c>
      <c r="K31" s="118" t="s">
        <v>26</v>
      </c>
      <c r="L31" s="57" t="s">
        <v>26</v>
      </c>
      <c r="M31" s="58">
        <v>100</v>
      </c>
      <c r="N31" s="118" t="s">
        <v>26</v>
      </c>
      <c r="O31" s="57" t="s">
        <v>26</v>
      </c>
      <c r="P31" s="58">
        <v>100</v>
      </c>
      <c r="Q31" s="118" t="s">
        <v>26</v>
      </c>
      <c r="R31" s="57" t="s">
        <v>26</v>
      </c>
      <c r="S31" s="58">
        <v>100</v>
      </c>
      <c r="T31" s="118" t="s">
        <v>26</v>
      </c>
      <c r="U31" s="57" t="s">
        <v>26</v>
      </c>
      <c r="V31" s="58">
        <v>100</v>
      </c>
      <c r="W31" s="118" t="s">
        <v>26</v>
      </c>
      <c r="X31" s="57" t="s">
        <v>26</v>
      </c>
      <c r="Y31" s="58">
        <v>100</v>
      </c>
      <c r="Z31" s="118" t="s">
        <v>26</v>
      </c>
      <c r="AA31" s="57" t="s">
        <v>26</v>
      </c>
      <c r="AB31" s="58">
        <v>100</v>
      </c>
      <c r="AC31" s="118" t="s">
        <v>26</v>
      </c>
      <c r="AD31" s="57" t="s">
        <v>26</v>
      </c>
      <c r="AE31" s="58">
        <v>100</v>
      </c>
      <c r="AF31" s="118" t="s">
        <v>26</v>
      </c>
      <c r="AG31" s="57" t="s">
        <v>26</v>
      </c>
      <c r="AH31" s="58">
        <v>100</v>
      </c>
      <c r="AI31" s="118" t="s">
        <v>26</v>
      </c>
      <c r="AJ31" s="119" t="s">
        <v>26</v>
      </c>
      <c r="AK31" s="58">
        <v>100</v>
      </c>
      <c r="AL31" s="141" t="s">
        <v>26</v>
      </c>
      <c r="AM31" s="129"/>
      <c r="AN31" s="129"/>
    </row>
    <row r="32" spans="2:40" x14ac:dyDescent="0.25">
      <c r="B32" s="8" t="s">
        <v>57</v>
      </c>
      <c r="C32" s="18" t="s">
        <v>26</v>
      </c>
      <c r="D32" s="58">
        <v>400</v>
      </c>
      <c r="E32" s="118" t="s">
        <v>26</v>
      </c>
      <c r="F32" s="126" t="s">
        <v>26</v>
      </c>
      <c r="G32" s="58">
        <v>400</v>
      </c>
      <c r="H32" s="118" t="s">
        <v>26</v>
      </c>
      <c r="I32" s="126" t="s">
        <v>26</v>
      </c>
      <c r="J32" s="58">
        <v>400</v>
      </c>
      <c r="K32" s="118" t="s">
        <v>26</v>
      </c>
      <c r="L32" s="126" t="s">
        <v>26</v>
      </c>
      <c r="M32" s="58">
        <v>400</v>
      </c>
      <c r="N32" s="118" t="s">
        <v>26</v>
      </c>
      <c r="O32" s="126" t="s">
        <v>26</v>
      </c>
      <c r="P32" s="58">
        <v>300</v>
      </c>
      <c r="Q32" s="118" t="s">
        <v>26</v>
      </c>
      <c r="R32" s="126" t="s">
        <v>26</v>
      </c>
      <c r="S32" s="58">
        <v>400</v>
      </c>
      <c r="T32" s="118" t="s">
        <v>26</v>
      </c>
      <c r="U32" s="126" t="s">
        <v>26</v>
      </c>
      <c r="V32" s="58">
        <v>700</v>
      </c>
      <c r="W32" s="118" t="s">
        <v>26</v>
      </c>
      <c r="X32" s="126" t="s">
        <v>26</v>
      </c>
      <c r="Y32" s="58">
        <v>700</v>
      </c>
      <c r="Z32" s="118" t="s">
        <v>26</v>
      </c>
      <c r="AA32" s="126" t="s">
        <v>26</v>
      </c>
      <c r="AB32" s="58">
        <v>400</v>
      </c>
      <c r="AC32" s="118" t="s">
        <v>26</v>
      </c>
      <c r="AD32" s="126" t="s">
        <v>26</v>
      </c>
      <c r="AE32" s="58">
        <v>700</v>
      </c>
      <c r="AF32" s="118" t="s">
        <v>26</v>
      </c>
      <c r="AG32" s="126" t="s">
        <v>26</v>
      </c>
      <c r="AH32" s="58">
        <v>500</v>
      </c>
      <c r="AI32" s="118" t="s">
        <v>26</v>
      </c>
      <c r="AJ32" s="142" t="s">
        <v>26</v>
      </c>
      <c r="AK32" s="58">
        <v>400</v>
      </c>
      <c r="AL32" s="141" t="s">
        <v>26</v>
      </c>
      <c r="AM32" s="129"/>
      <c r="AN32" s="129"/>
    </row>
    <row r="33" spans="2:40" x14ac:dyDescent="0.25">
      <c r="B33" s="8" t="s">
        <v>28</v>
      </c>
      <c r="C33" s="18" t="s">
        <v>26</v>
      </c>
      <c r="D33" s="58">
        <v>100</v>
      </c>
      <c r="E33" s="127" t="s">
        <v>26</v>
      </c>
      <c r="F33" s="126" t="s">
        <v>26</v>
      </c>
      <c r="G33" s="58">
        <v>100</v>
      </c>
      <c r="H33" s="127" t="s">
        <v>26</v>
      </c>
      <c r="I33" s="126" t="s">
        <v>26</v>
      </c>
      <c r="J33" s="58">
        <v>100</v>
      </c>
      <c r="K33" s="127" t="s">
        <v>26</v>
      </c>
      <c r="L33" s="126" t="s">
        <v>26</v>
      </c>
      <c r="M33" s="58">
        <v>100</v>
      </c>
      <c r="N33" s="127" t="s">
        <v>26</v>
      </c>
      <c r="O33" s="126" t="s">
        <v>26</v>
      </c>
      <c r="P33" s="58">
        <v>100</v>
      </c>
      <c r="Q33" s="127" t="s">
        <v>26</v>
      </c>
      <c r="R33" s="126" t="s">
        <v>26</v>
      </c>
      <c r="S33" s="58">
        <v>100</v>
      </c>
      <c r="T33" s="127" t="s">
        <v>26</v>
      </c>
      <c r="U33" s="126" t="s">
        <v>26</v>
      </c>
      <c r="V33" s="58">
        <v>100</v>
      </c>
      <c r="W33" s="127" t="s">
        <v>26</v>
      </c>
      <c r="X33" s="126" t="s">
        <v>26</v>
      </c>
      <c r="Y33" s="58">
        <v>100</v>
      </c>
      <c r="Z33" s="127" t="s">
        <v>26</v>
      </c>
      <c r="AA33" s="126" t="s">
        <v>26</v>
      </c>
      <c r="AB33" s="58">
        <v>100</v>
      </c>
      <c r="AC33" s="127" t="s">
        <v>26</v>
      </c>
      <c r="AD33" s="126" t="s">
        <v>26</v>
      </c>
      <c r="AE33" s="58">
        <v>100</v>
      </c>
      <c r="AF33" s="127" t="s">
        <v>26</v>
      </c>
      <c r="AG33" s="126" t="s">
        <v>26</v>
      </c>
      <c r="AH33" s="58">
        <v>100</v>
      </c>
      <c r="AI33" s="127" t="s">
        <v>26</v>
      </c>
      <c r="AJ33" s="142" t="s">
        <v>26</v>
      </c>
      <c r="AK33" s="58">
        <v>100</v>
      </c>
      <c r="AL33" s="143" t="s">
        <v>26</v>
      </c>
      <c r="AM33" s="129"/>
      <c r="AN33" s="129"/>
    </row>
    <row r="34" spans="2:40" x14ac:dyDescent="0.25">
      <c r="B34" s="8" t="s">
        <v>44</v>
      </c>
      <c r="C34" s="18" t="s">
        <v>26</v>
      </c>
      <c r="D34" s="58">
        <v>300</v>
      </c>
      <c r="E34" s="127" t="s">
        <v>26</v>
      </c>
      <c r="F34" s="126" t="s">
        <v>26</v>
      </c>
      <c r="G34" s="58">
        <v>300</v>
      </c>
      <c r="H34" s="127" t="s">
        <v>26</v>
      </c>
      <c r="I34" s="126" t="s">
        <v>26</v>
      </c>
      <c r="J34" s="58">
        <v>300</v>
      </c>
      <c r="K34" s="127" t="s">
        <v>26</v>
      </c>
      <c r="L34" s="126" t="s">
        <v>26</v>
      </c>
      <c r="M34" s="58">
        <v>300</v>
      </c>
      <c r="N34" s="127" t="s">
        <v>26</v>
      </c>
      <c r="O34" s="126" t="s">
        <v>26</v>
      </c>
      <c r="P34" s="58">
        <v>300</v>
      </c>
      <c r="Q34" s="127" t="s">
        <v>26</v>
      </c>
      <c r="R34" s="126" t="s">
        <v>26</v>
      </c>
      <c r="S34" s="58">
        <v>300</v>
      </c>
      <c r="T34" s="127" t="s">
        <v>26</v>
      </c>
      <c r="U34" s="126" t="s">
        <v>26</v>
      </c>
      <c r="V34" s="58">
        <v>300</v>
      </c>
      <c r="W34" s="127" t="s">
        <v>26</v>
      </c>
      <c r="X34" s="126" t="s">
        <v>26</v>
      </c>
      <c r="Y34" s="58">
        <v>300</v>
      </c>
      <c r="Z34" s="127" t="s">
        <v>26</v>
      </c>
      <c r="AA34" s="126" t="s">
        <v>26</v>
      </c>
      <c r="AB34" s="58">
        <v>300</v>
      </c>
      <c r="AC34" s="127" t="s">
        <v>26</v>
      </c>
      <c r="AD34" s="126" t="s">
        <v>26</v>
      </c>
      <c r="AE34" s="58">
        <v>300</v>
      </c>
      <c r="AF34" s="127" t="s">
        <v>26</v>
      </c>
      <c r="AG34" s="126" t="s">
        <v>26</v>
      </c>
      <c r="AH34" s="58">
        <v>300</v>
      </c>
      <c r="AI34" s="127" t="s">
        <v>26</v>
      </c>
      <c r="AJ34" s="142" t="s">
        <v>26</v>
      </c>
      <c r="AK34" s="58">
        <v>300</v>
      </c>
      <c r="AL34" s="143" t="s">
        <v>26</v>
      </c>
      <c r="AM34" s="129"/>
      <c r="AN34" s="129"/>
    </row>
    <row r="35" spans="2:40" ht="15.75" thickBot="1" x14ac:dyDescent="0.3">
      <c r="B35" s="2" t="s">
        <v>36</v>
      </c>
      <c r="C35" s="10">
        <f>'2019'!AL35 +173.28</f>
        <v>171.69999999999993</v>
      </c>
      <c r="D35" s="61">
        <v>170</v>
      </c>
      <c r="E35" s="62">
        <f>C35-D35</f>
        <v>1.6999999999999318</v>
      </c>
      <c r="F35" s="60">
        <f>E35+175.42</f>
        <v>177.11999999999992</v>
      </c>
      <c r="G35" s="130">
        <v>180</v>
      </c>
      <c r="H35" s="131">
        <f t="shared" ref="H35" si="109">F35-G35</f>
        <v>-2.8800000000000807</v>
      </c>
      <c r="I35" s="60">
        <f t="shared" ref="I35:AL35" si="110">H35+175.42</f>
        <v>172.53999999999991</v>
      </c>
      <c r="J35" s="130">
        <v>170</v>
      </c>
      <c r="K35" s="131">
        <f t="shared" ref="K35" si="111">I35-J35</f>
        <v>2.5399999999999068</v>
      </c>
      <c r="L35" s="60">
        <f t="shared" ref="L35:AL35" si="112">K35+175.42</f>
        <v>177.95999999999989</v>
      </c>
      <c r="M35" s="130">
        <v>180</v>
      </c>
      <c r="N35" s="131">
        <f t="shared" ref="N35" si="113">L35-M35</f>
        <v>-2.0400000000001057</v>
      </c>
      <c r="O35" s="60">
        <f t="shared" ref="O35:AL35" si="114">N35+175.42</f>
        <v>173.37999999999988</v>
      </c>
      <c r="P35" s="130">
        <v>175</v>
      </c>
      <c r="Q35" s="131">
        <f t="shared" ref="Q35" si="115">O35-P35</f>
        <v>-1.6200000000001182</v>
      </c>
      <c r="R35" s="60">
        <f t="shared" ref="R35:AL35" si="116">Q35+175.42</f>
        <v>173.79999999999987</v>
      </c>
      <c r="S35" s="130">
        <v>170</v>
      </c>
      <c r="T35" s="131">
        <f t="shared" ref="T35" si="117">R35-S35</f>
        <v>3.7999999999998693</v>
      </c>
      <c r="U35" s="60">
        <f t="shared" ref="U35:AL35" si="118">T35+175.42</f>
        <v>179.21999999999986</v>
      </c>
      <c r="V35" s="130">
        <v>180</v>
      </c>
      <c r="W35" s="131">
        <f t="shared" ref="W35" si="119">U35-V35</f>
        <v>-0.78000000000014325</v>
      </c>
      <c r="X35" s="60">
        <f t="shared" ref="X35:AL35" si="120">W35+175.42</f>
        <v>174.63999999999984</v>
      </c>
      <c r="Y35" s="130">
        <v>175</v>
      </c>
      <c r="Z35" s="131">
        <f t="shared" ref="Z35" si="121">X35-Y35</f>
        <v>-0.36000000000015575</v>
      </c>
      <c r="AA35" s="60">
        <f t="shared" ref="AA35:AL35" si="122">Z35+175.42</f>
        <v>175.05999999999983</v>
      </c>
      <c r="AB35" s="130">
        <v>175</v>
      </c>
      <c r="AC35" s="131">
        <f t="shared" ref="AC35" si="123">AA35-AB35</f>
        <v>5.9999999999831743E-2</v>
      </c>
      <c r="AD35" s="60">
        <f t="shared" ref="AD35:AL35" si="124">AC35+175.42</f>
        <v>175.47999999999982</v>
      </c>
      <c r="AE35" s="130">
        <v>175</v>
      </c>
      <c r="AF35" s="131">
        <f t="shared" ref="AF35" si="125">AD35-AE35</f>
        <v>0.47999999999981924</v>
      </c>
      <c r="AG35" s="60">
        <f t="shared" ref="AG35:AL35" si="126">AF35+175.42</f>
        <v>175.89999999999981</v>
      </c>
      <c r="AH35" s="130">
        <v>175</v>
      </c>
      <c r="AI35" s="132">
        <f t="shared" ref="AI35" si="127">AG35-AH35</f>
        <v>0.89999999999980673</v>
      </c>
      <c r="AJ35" s="133">
        <f t="shared" ref="AJ35:AL35" si="128">AI35+175.42</f>
        <v>176.31999999999979</v>
      </c>
      <c r="AK35" s="134">
        <v>175</v>
      </c>
      <c r="AL35" s="144">
        <f t="shared" ref="AL35" si="129">AJ35-AK35</f>
        <v>1.3199999999997942</v>
      </c>
      <c r="AM35" s="129"/>
      <c r="AN35" s="129"/>
    </row>
    <row r="36" spans="2:40" ht="15.75" thickBot="1" x14ac:dyDescent="0.3">
      <c r="B36" s="13" t="s">
        <v>22</v>
      </c>
      <c r="C36" s="39">
        <f>2295+450</f>
        <v>2745</v>
      </c>
      <c r="D36" s="40"/>
      <c r="E36" s="41"/>
      <c r="F36" s="39">
        <f t="shared" ref="F36:AL36" si="130">2295+450</f>
        <v>2745</v>
      </c>
      <c r="G36" s="40"/>
      <c r="H36" s="41"/>
      <c r="I36" s="39">
        <f t="shared" ref="I36:AL36" si="131">2295+450</f>
        <v>2745</v>
      </c>
      <c r="J36" s="40"/>
      <c r="K36" s="41"/>
      <c r="L36" s="39">
        <f t="shared" ref="L36:AL36" si="132">2295+450</f>
        <v>2745</v>
      </c>
      <c r="M36" s="40"/>
      <c r="N36" s="41"/>
      <c r="O36" s="39">
        <f t="shared" ref="O36:AL36" si="133">2295+450</f>
        <v>2745</v>
      </c>
      <c r="P36" s="40"/>
      <c r="Q36" s="41"/>
      <c r="R36" s="39">
        <f t="shared" ref="R36:AL36" si="134">2295+450</f>
        <v>2745</v>
      </c>
      <c r="S36" s="40"/>
      <c r="T36" s="41"/>
      <c r="U36" s="39">
        <f t="shared" ref="U36:AL36" si="135">2295+450</f>
        <v>2745</v>
      </c>
      <c r="V36" s="40"/>
      <c r="W36" s="41"/>
      <c r="X36" s="39">
        <f t="shared" ref="X36:AL36" si="136">2295+450</f>
        <v>2745</v>
      </c>
      <c r="Y36" s="40"/>
      <c r="Z36" s="41"/>
      <c r="AA36" s="39">
        <f t="shared" ref="AA36:AL36" si="137">2295+450</f>
        <v>2745</v>
      </c>
      <c r="AB36" s="40"/>
      <c r="AC36" s="41"/>
      <c r="AD36" s="39">
        <f t="shared" ref="AD36:AL36" si="138">2295+450</f>
        <v>2745</v>
      </c>
      <c r="AE36" s="40"/>
      <c r="AF36" s="41"/>
      <c r="AG36" s="39">
        <f t="shared" ref="AG36:AL36" si="139">2295+450</f>
        <v>2745</v>
      </c>
      <c r="AH36" s="40"/>
      <c r="AI36" s="41"/>
      <c r="AJ36" s="39">
        <f t="shared" ref="AJ36:AL36" si="140">2295+450</f>
        <v>2745</v>
      </c>
      <c r="AK36" s="40"/>
      <c r="AL36" s="41"/>
    </row>
    <row r="37" spans="2:40" ht="15.75" thickBot="1" x14ac:dyDescent="0.3">
      <c r="B37" s="128" t="s">
        <v>23</v>
      </c>
      <c r="C37" s="38">
        <f>SUM(D19:D35)-100</f>
        <v>2163</v>
      </c>
      <c r="D37" s="42"/>
      <c r="E37" s="43"/>
      <c r="F37" s="38">
        <f>SUM(G19:G35)</f>
        <v>2268</v>
      </c>
      <c r="G37" s="42"/>
      <c r="H37" s="43"/>
      <c r="I37" s="38">
        <f t="shared" ref="I37" si="141">SUM(J19:J35)</f>
        <v>2258</v>
      </c>
      <c r="J37" s="42"/>
      <c r="K37" s="43"/>
      <c r="L37" s="38">
        <f t="shared" ref="L37" si="142">SUM(M19:M35)</f>
        <v>2193</v>
      </c>
      <c r="M37" s="42"/>
      <c r="N37" s="43"/>
      <c r="O37" s="38">
        <f>SUM(P19:P35)</f>
        <v>2068</v>
      </c>
      <c r="P37" s="42"/>
      <c r="Q37" s="43"/>
      <c r="R37" s="38">
        <f t="shared" ref="R37" si="143">SUM(S19:S35)</f>
        <v>2163</v>
      </c>
      <c r="S37" s="42"/>
      <c r="T37" s="43"/>
      <c r="U37" s="38">
        <f t="shared" ref="U37" si="144">SUM(V19:V35)</f>
        <v>2235.5</v>
      </c>
      <c r="V37" s="42"/>
      <c r="W37" s="43"/>
      <c r="X37" s="38">
        <f t="shared" ref="X37" si="145">SUM(Y19:Y35)</f>
        <v>2168</v>
      </c>
      <c r="Y37" s="42"/>
      <c r="Z37" s="43"/>
      <c r="AA37" s="38">
        <f t="shared" ref="AA37" si="146">SUM(AB19:AB35)</f>
        <v>1868</v>
      </c>
      <c r="AB37" s="42"/>
      <c r="AC37" s="43"/>
      <c r="AD37" s="38">
        <f t="shared" ref="AD37" si="147">SUM(AE19:AE35)</f>
        <v>2168</v>
      </c>
      <c r="AE37" s="42"/>
      <c r="AF37" s="43"/>
      <c r="AG37" s="38">
        <f t="shared" ref="AG37" si="148">SUM(AH19:AH35)</f>
        <v>1968</v>
      </c>
      <c r="AH37" s="42"/>
      <c r="AI37" s="43"/>
      <c r="AJ37" s="38">
        <f t="shared" ref="AJ37" si="149">SUM(AK19:AK35)</f>
        <v>1868</v>
      </c>
      <c r="AK37" s="42"/>
      <c r="AL37" s="43"/>
    </row>
    <row r="38" spans="2:40" ht="15.75" thickBot="1" x14ac:dyDescent="0.3">
      <c r="B38" s="90" t="s">
        <v>24</v>
      </c>
      <c r="C38" s="91">
        <f>C36-C37</f>
        <v>582</v>
      </c>
      <c r="D38" s="92"/>
      <c r="E38" s="93"/>
      <c r="F38" s="91">
        <f t="shared" ref="F38" si="150">F36-F37</f>
        <v>477</v>
      </c>
      <c r="G38" s="92"/>
      <c r="H38" s="93"/>
      <c r="I38" s="91">
        <f t="shared" ref="I38" si="151">I36-I37</f>
        <v>487</v>
      </c>
      <c r="J38" s="92"/>
      <c r="K38" s="93"/>
      <c r="L38" s="91">
        <f t="shared" ref="L38" si="152">L36-L37</f>
        <v>552</v>
      </c>
      <c r="M38" s="92"/>
      <c r="N38" s="93"/>
      <c r="O38" s="91">
        <f t="shared" ref="O38" si="153">O36-O37</f>
        <v>677</v>
      </c>
      <c r="P38" s="92"/>
      <c r="Q38" s="93"/>
      <c r="R38" s="91">
        <f t="shared" ref="R38" si="154">R36-R37</f>
        <v>582</v>
      </c>
      <c r="S38" s="92"/>
      <c r="T38" s="93"/>
      <c r="U38" s="91">
        <f t="shared" ref="U38" si="155">U36-U37</f>
        <v>509.5</v>
      </c>
      <c r="V38" s="92"/>
      <c r="W38" s="93"/>
      <c r="X38" s="91">
        <f t="shared" ref="X38" si="156">X36-X37</f>
        <v>577</v>
      </c>
      <c r="Y38" s="92"/>
      <c r="Z38" s="93"/>
      <c r="AA38" s="91">
        <f t="shared" ref="AA38" si="157">AA36-AA37</f>
        <v>877</v>
      </c>
      <c r="AB38" s="92"/>
      <c r="AC38" s="93"/>
      <c r="AD38" s="91">
        <f t="shared" ref="AD38" si="158">AD36-AD37</f>
        <v>577</v>
      </c>
      <c r="AE38" s="92"/>
      <c r="AF38" s="93"/>
      <c r="AG38" s="91">
        <f t="shared" ref="AG38" si="159">AG36-AG37</f>
        <v>777</v>
      </c>
      <c r="AH38" s="92"/>
      <c r="AI38" s="93"/>
      <c r="AJ38" s="91">
        <f t="shared" ref="AJ38" si="160">AJ36-AJ37</f>
        <v>877</v>
      </c>
      <c r="AK38" s="92"/>
      <c r="AL38" s="93"/>
    </row>
    <row r="39" spans="2:40" ht="15.75" thickBot="1" x14ac:dyDescent="0.3">
      <c r="B39" s="94"/>
      <c r="C39" s="97"/>
      <c r="D39" s="97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6"/>
    </row>
    <row r="40" spans="2:40" s="100" customFormat="1" ht="15.75" thickBot="1" x14ac:dyDescent="0.3">
      <c r="B40" s="98" t="s">
        <v>45</v>
      </c>
      <c r="C40" s="111" t="s">
        <v>26</v>
      </c>
      <c r="D40" s="110">
        <v>100</v>
      </c>
      <c r="E40" s="112" t="s">
        <v>26</v>
      </c>
      <c r="F40" s="111" t="s">
        <v>26</v>
      </c>
      <c r="G40" s="110">
        <v>100</v>
      </c>
      <c r="H40" s="112" t="s">
        <v>26</v>
      </c>
      <c r="I40" s="111" t="s">
        <v>26</v>
      </c>
      <c r="J40" s="110">
        <v>100</v>
      </c>
      <c r="K40" s="112" t="s">
        <v>26</v>
      </c>
      <c r="L40" s="111" t="s">
        <v>26</v>
      </c>
      <c r="M40" s="110">
        <v>100</v>
      </c>
      <c r="N40" s="112" t="s">
        <v>26</v>
      </c>
      <c r="O40" s="111" t="s">
        <v>26</v>
      </c>
      <c r="P40" s="110">
        <v>200</v>
      </c>
      <c r="Q40" s="112" t="s">
        <v>26</v>
      </c>
      <c r="R40" s="111" t="s">
        <v>26</v>
      </c>
      <c r="S40" s="110">
        <v>100</v>
      </c>
      <c r="T40" s="112" t="s">
        <v>26</v>
      </c>
      <c r="U40" s="111" t="s">
        <v>26</v>
      </c>
      <c r="V40" s="110">
        <v>100</v>
      </c>
      <c r="W40" s="112" t="s">
        <v>26</v>
      </c>
      <c r="X40" s="111" t="s">
        <v>26</v>
      </c>
      <c r="Y40" s="110">
        <v>100</v>
      </c>
      <c r="Z40" s="112" t="s">
        <v>26</v>
      </c>
      <c r="AA40" s="111" t="s">
        <v>26</v>
      </c>
      <c r="AB40" s="110">
        <v>300</v>
      </c>
      <c r="AC40" s="112" t="s">
        <v>26</v>
      </c>
      <c r="AD40" s="111" t="s">
        <v>26</v>
      </c>
      <c r="AE40" s="110">
        <v>100</v>
      </c>
      <c r="AF40" s="112" t="s">
        <v>26</v>
      </c>
      <c r="AG40" s="111" t="s">
        <v>26</v>
      </c>
      <c r="AH40" s="110">
        <v>100</v>
      </c>
      <c r="AI40" s="112" t="s">
        <v>26</v>
      </c>
      <c r="AJ40" s="111" t="s">
        <v>26</v>
      </c>
      <c r="AK40" s="110">
        <v>100</v>
      </c>
      <c r="AL40" s="112" t="s">
        <v>26</v>
      </c>
    </row>
    <row r="41" spans="2:40" s="100" customFormat="1" ht="15.75" thickBot="1" x14ac:dyDescent="0.3">
      <c r="B41" s="99" t="s">
        <v>46</v>
      </c>
      <c r="C41" s="102" t="s">
        <v>26</v>
      </c>
      <c r="D41" s="101">
        <v>100</v>
      </c>
      <c r="E41" s="103" t="s">
        <v>26</v>
      </c>
      <c r="F41" s="102" t="s">
        <v>26</v>
      </c>
      <c r="G41" s="101">
        <v>100</v>
      </c>
      <c r="H41" s="103" t="s">
        <v>26</v>
      </c>
      <c r="I41" s="102" t="s">
        <v>26</v>
      </c>
      <c r="J41" s="101">
        <v>100</v>
      </c>
      <c r="K41" s="103" t="s">
        <v>26</v>
      </c>
      <c r="L41" s="102" t="s">
        <v>26</v>
      </c>
      <c r="M41" s="101">
        <v>100</v>
      </c>
      <c r="N41" s="103" t="s">
        <v>26</v>
      </c>
      <c r="O41" s="102" t="s">
        <v>26</v>
      </c>
      <c r="P41" s="101">
        <v>100</v>
      </c>
      <c r="Q41" s="103" t="s">
        <v>26</v>
      </c>
      <c r="R41" s="102" t="s">
        <v>26</v>
      </c>
      <c r="S41" s="101">
        <v>100</v>
      </c>
      <c r="T41" s="103" t="s">
        <v>26</v>
      </c>
      <c r="U41" s="102" t="s">
        <v>26</v>
      </c>
      <c r="V41" s="101">
        <v>100</v>
      </c>
      <c r="W41" s="103" t="s">
        <v>26</v>
      </c>
      <c r="X41" s="102" t="s">
        <v>26</v>
      </c>
      <c r="Y41" s="101">
        <v>100</v>
      </c>
      <c r="Z41" s="103" t="s">
        <v>26</v>
      </c>
      <c r="AA41" s="102" t="s">
        <v>26</v>
      </c>
      <c r="AB41" s="101">
        <v>100</v>
      </c>
      <c r="AC41" s="103" t="s">
        <v>26</v>
      </c>
      <c r="AD41" s="102" t="s">
        <v>26</v>
      </c>
      <c r="AE41" s="101">
        <v>100</v>
      </c>
      <c r="AF41" s="103" t="s">
        <v>26</v>
      </c>
      <c r="AG41" s="102" t="s">
        <v>26</v>
      </c>
      <c r="AH41" s="101">
        <v>100</v>
      </c>
      <c r="AI41" s="103" t="s">
        <v>26</v>
      </c>
      <c r="AJ41" s="102" t="s">
        <v>26</v>
      </c>
      <c r="AK41" s="101">
        <v>100</v>
      </c>
      <c r="AL41" s="103" t="s">
        <v>26</v>
      </c>
    </row>
    <row r="42" spans="2:40" s="100" customFormat="1" ht="15.75" thickBot="1" x14ac:dyDescent="0.3">
      <c r="B42" s="99" t="s">
        <v>47</v>
      </c>
      <c r="C42" s="104" t="s">
        <v>26</v>
      </c>
      <c r="D42" s="105">
        <v>200</v>
      </c>
      <c r="E42" s="106" t="s">
        <v>26</v>
      </c>
      <c r="F42" s="104" t="s">
        <v>26</v>
      </c>
      <c r="G42" s="105">
        <v>200</v>
      </c>
      <c r="H42" s="106" t="s">
        <v>26</v>
      </c>
      <c r="I42" s="104" t="s">
        <v>26</v>
      </c>
      <c r="J42" s="105">
        <v>200</v>
      </c>
      <c r="K42" s="106" t="s">
        <v>26</v>
      </c>
      <c r="L42" s="104" t="s">
        <v>26</v>
      </c>
      <c r="M42" s="105">
        <v>200</v>
      </c>
      <c r="N42" s="106" t="s">
        <v>26</v>
      </c>
      <c r="O42" s="104" t="s">
        <v>26</v>
      </c>
      <c r="P42" s="105">
        <v>200</v>
      </c>
      <c r="Q42" s="106" t="s">
        <v>26</v>
      </c>
      <c r="R42" s="104" t="s">
        <v>26</v>
      </c>
      <c r="S42" s="105">
        <v>200</v>
      </c>
      <c r="T42" s="106" t="s">
        <v>26</v>
      </c>
      <c r="U42" s="104" t="s">
        <v>26</v>
      </c>
      <c r="V42" s="105">
        <v>200</v>
      </c>
      <c r="W42" s="106" t="s">
        <v>26</v>
      </c>
      <c r="X42" s="104" t="s">
        <v>26</v>
      </c>
      <c r="Y42" s="105">
        <v>200</v>
      </c>
      <c r="Z42" s="106" t="s">
        <v>26</v>
      </c>
      <c r="AA42" s="104" t="s">
        <v>26</v>
      </c>
      <c r="AB42" s="105">
        <v>200</v>
      </c>
      <c r="AC42" s="106" t="s">
        <v>26</v>
      </c>
      <c r="AD42" s="104" t="s">
        <v>26</v>
      </c>
      <c r="AE42" s="105">
        <v>200</v>
      </c>
      <c r="AF42" s="106" t="s">
        <v>26</v>
      </c>
      <c r="AG42" s="104" t="s">
        <v>26</v>
      </c>
      <c r="AH42" s="105">
        <v>200</v>
      </c>
      <c r="AI42" s="106" t="s">
        <v>26</v>
      </c>
      <c r="AJ42" s="104" t="s">
        <v>26</v>
      </c>
      <c r="AK42" s="105">
        <v>200</v>
      </c>
      <c r="AL42" s="106" t="s">
        <v>26</v>
      </c>
    </row>
    <row r="43" spans="2:40" s="100" customFormat="1" ht="15.75" thickBot="1" x14ac:dyDescent="0.3">
      <c r="B43" s="99" t="s">
        <v>48</v>
      </c>
      <c r="C43" s="109">
        <f>C38-D40-D41-D42</f>
        <v>182</v>
      </c>
      <c r="D43" s="107"/>
      <c r="E43" s="108"/>
      <c r="F43" s="109">
        <f t="shared" ref="F43:AL43" si="161">F38-G40-G41-G42</f>
        <v>77</v>
      </c>
      <c r="G43" s="107"/>
      <c r="H43" s="108"/>
      <c r="I43" s="109">
        <f t="shared" ref="I43:AL43" si="162">I38-J40-J41-J42</f>
        <v>87</v>
      </c>
      <c r="J43" s="107"/>
      <c r="K43" s="108"/>
      <c r="L43" s="109">
        <f t="shared" ref="L43:AL43" si="163">L38-M40-M41-M42</f>
        <v>152</v>
      </c>
      <c r="M43" s="107"/>
      <c r="N43" s="108"/>
      <c r="O43" s="109">
        <f t="shared" ref="O43:AL43" si="164">O38-P40-P41-P42</f>
        <v>177</v>
      </c>
      <c r="P43" s="107"/>
      <c r="Q43" s="108"/>
      <c r="R43" s="109">
        <f t="shared" ref="R43:AL43" si="165">R38-S40-S41-S42</f>
        <v>182</v>
      </c>
      <c r="S43" s="107"/>
      <c r="T43" s="108"/>
      <c r="U43" s="109">
        <f t="shared" ref="U43:AL43" si="166">U38-V40-V41-V42</f>
        <v>109.5</v>
      </c>
      <c r="V43" s="107"/>
      <c r="W43" s="108"/>
      <c r="X43" s="109">
        <f t="shared" ref="X43:AL43" si="167">X38-Y40-Y41-Y42</f>
        <v>177</v>
      </c>
      <c r="Y43" s="107"/>
      <c r="Z43" s="108"/>
      <c r="AA43" s="109">
        <f t="shared" ref="AA43:AL43" si="168">AA38-AB40-AB41-AB42</f>
        <v>277</v>
      </c>
      <c r="AB43" s="107"/>
      <c r="AC43" s="108"/>
      <c r="AD43" s="109">
        <f t="shared" ref="AD43:AL43" si="169">AD38-AE40-AE41-AE42</f>
        <v>177</v>
      </c>
      <c r="AE43" s="107"/>
      <c r="AF43" s="108"/>
      <c r="AG43" s="109">
        <f t="shared" ref="AG43:AL43" si="170">AG38-AH40-AH41-AH42</f>
        <v>377</v>
      </c>
      <c r="AH43" s="107"/>
      <c r="AI43" s="108"/>
      <c r="AJ43" s="109">
        <f t="shared" ref="AJ43:AL43" si="171">AJ38-AK40-AK41-AK42</f>
        <v>477</v>
      </c>
      <c r="AK43" s="107"/>
      <c r="AL43" s="108"/>
    </row>
  </sheetData>
  <mergeCells count="87">
    <mergeCell ref="AD43:AF43"/>
    <mergeCell ref="AG43:AI43"/>
    <mergeCell ref="AJ43:AL43"/>
    <mergeCell ref="O30:AL30"/>
    <mergeCell ref="X26:AL26"/>
    <mergeCell ref="B39:AL39"/>
    <mergeCell ref="C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U38:W38"/>
    <mergeCell ref="X38:Z38"/>
    <mergeCell ref="AA38:AC38"/>
    <mergeCell ref="AD38:AF38"/>
    <mergeCell ref="AG38:AI38"/>
    <mergeCell ref="AJ38:AL38"/>
    <mergeCell ref="C38:E38"/>
    <mergeCell ref="F38:H38"/>
    <mergeCell ref="I38:K38"/>
    <mergeCell ref="L38:N38"/>
    <mergeCell ref="O38:Q38"/>
    <mergeCell ref="R38:T38"/>
    <mergeCell ref="U37:W37"/>
    <mergeCell ref="X37:Z37"/>
    <mergeCell ref="AA37:AC37"/>
    <mergeCell ref="AD37:AF37"/>
    <mergeCell ref="AG37:AI37"/>
    <mergeCell ref="AJ37:AL37"/>
    <mergeCell ref="C37:E37"/>
    <mergeCell ref="F37:H37"/>
    <mergeCell ref="I37:K37"/>
    <mergeCell ref="L37:N37"/>
    <mergeCell ref="O37:Q37"/>
    <mergeCell ref="R37:T37"/>
    <mergeCell ref="U36:W36"/>
    <mergeCell ref="X36:Z36"/>
    <mergeCell ref="AA36:AC36"/>
    <mergeCell ref="AD36:AF36"/>
    <mergeCell ref="AG36:AI36"/>
    <mergeCell ref="AJ36:AL36"/>
    <mergeCell ref="AA17:AC17"/>
    <mergeCell ref="AD17:AF17"/>
    <mergeCell ref="AG17:AI17"/>
    <mergeCell ref="AJ17:AL17"/>
    <mergeCell ref="C36:E36"/>
    <mergeCell ref="F36:H36"/>
    <mergeCell ref="I36:K36"/>
    <mergeCell ref="L36:N36"/>
    <mergeCell ref="O36:Q36"/>
    <mergeCell ref="R36:T36"/>
    <mergeCell ref="B16:B18"/>
    <mergeCell ref="C16:AL16"/>
    <mergeCell ref="C17:E17"/>
    <mergeCell ref="F17:H17"/>
    <mergeCell ref="I17:K17"/>
    <mergeCell ref="L17:N17"/>
    <mergeCell ref="O17:Q17"/>
    <mergeCell ref="R17:T17"/>
    <mergeCell ref="U17:W17"/>
    <mergeCell ref="X17:Z17"/>
    <mergeCell ref="C12:G12"/>
    <mergeCell ref="H12:J12"/>
    <mergeCell ref="L12:P12"/>
    <mergeCell ref="Q12:S12"/>
    <mergeCell ref="U12:Y12"/>
    <mergeCell ref="Z12:AB12"/>
    <mergeCell ref="C11:G11"/>
    <mergeCell ref="H11:J11"/>
    <mergeCell ref="L11:P11"/>
    <mergeCell ref="Q11:S11"/>
    <mergeCell ref="U11:Y11"/>
    <mergeCell ref="Z11:AB11"/>
    <mergeCell ref="B2:AL8"/>
    <mergeCell ref="C9:J9"/>
    <mergeCell ref="L9:S9"/>
    <mergeCell ref="U9:AB9"/>
    <mergeCell ref="C10:G10"/>
    <mergeCell ref="H10:J10"/>
    <mergeCell ref="L10:P10"/>
    <mergeCell ref="Q10:S10"/>
    <mergeCell ref="U10:Y10"/>
    <mergeCell ref="Z10:AB10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Puritec</dc:creator>
  <cp:lastModifiedBy>Puritec</cp:lastModifiedBy>
  <cp:lastPrinted>2018-11-23T02:57:29Z</cp:lastPrinted>
  <dcterms:created xsi:type="dcterms:W3CDTF">2018-10-25T06:32:23Z</dcterms:created>
  <dcterms:modified xsi:type="dcterms:W3CDTF">2019-09-11T02:34:32Z</dcterms:modified>
</cp:coreProperties>
</file>