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keyferri/Downloads/"/>
    </mc:Choice>
  </mc:AlternateContent>
  <xr:revisionPtr revIDLastSave="0" documentId="13_ncr:1_{FA48A966-B8BF-3E46-B0E5-A6C60E085B45}" xr6:coauthVersionLast="36" xr6:coauthVersionMax="36" xr10:uidLastSave="{00000000-0000-0000-0000-000000000000}"/>
  <bookViews>
    <workbookView xWindow="30740" yWindow="-20240" windowWidth="28800" windowHeight="17540" xr2:uid="{00000000-000D-0000-FFFF-FFFF00000000}"/>
  </bookViews>
  <sheets>
    <sheet name="Main" sheetId="1" r:id="rId1"/>
  </sheets>
  <calcPr calcId="181029"/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16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L16" i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K16" i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F16" i="1"/>
  <c r="D16" i="1"/>
  <c r="C12" i="1"/>
  <c r="C11" i="1"/>
  <c r="I8" i="1"/>
  <c r="I29" i="1" l="1"/>
  <c r="M29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M25" i="1" l="1"/>
  <c r="M21" i="1"/>
  <c r="M17" i="1"/>
  <c r="M28" i="1"/>
  <c r="M24" i="1"/>
  <c r="M20" i="1"/>
  <c r="J16" i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M16" i="1"/>
  <c r="M27" i="1"/>
  <c r="M23" i="1"/>
  <c r="M19" i="1"/>
  <c r="M26" i="1"/>
  <c r="M22" i="1"/>
  <c r="M18" i="1"/>
</calcChain>
</file>

<file path=xl/sharedStrings.xml><?xml version="1.0" encoding="utf-8"?>
<sst xmlns="http://schemas.openxmlformats.org/spreadsheetml/2006/main" count="36" uniqueCount="33">
  <si>
    <t>Half Marathon Panning Spreadsheet</t>
  </si>
  <si>
    <t>Mountains 2 Beach, 2019</t>
  </si>
  <si>
    <t>Athlete: []</t>
  </si>
  <si>
    <t>Race Details</t>
  </si>
  <si>
    <t>Targets</t>
  </si>
  <si>
    <t>Date</t>
  </si>
  <si>
    <t>Finishing Time</t>
  </si>
  <si>
    <t>Location</t>
  </si>
  <si>
    <t>Ventura, CA</t>
  </si>
  <si>
    <t>Average Pace</t>
  </si>
  <si>
    <t>Start Time</t>
  </si>
  <si>
    <t>Initial HR</t>
  </si>
  <si>
    <t>Distance (mi)</t>
  </si>
  <si>
    <t>HR Increase per Mile</t>
  </si>
  <si>
    <t>Elevation Gain</t>
  </si>
  <si>
    <t>Initial Cadence</t>
  </si>
  <si>
    <t>Elevation Loss</t>
  </si>
  <si>
    <t>Cadence Loss per Mile</t>
  </si>
  <si>
    <t>Mile</t>
  </si>
  <si>
    <t>Elevation (Est)</t>
  </si>
  <si>
    <t>Distance</t>
  </si>
  <si>
    <t>Elev. Gain</t>
  </si>
  <si>
    <t>Elev. Loss</t>
  </si>
  <si>
    <t>Pace</t>
  </si>
  <si>
    <t>Time</t>
  </si>
  <si>
    <t>Total Time</t>
  </si>
  <si>
    <t>Heart Rate</t>
  </si>
  <si>
    <t>Cadence</t>
  </si>
  <si>
    <t>Stride Length</t>
  </si>
  <si>
    <t>n/a</t>
  </si>
  <si>
    <t>400</t>
  </si>
  <si>
    <t>Note: elevation gain and loss estimates are from the elevation map on page 18 of the M2B Athlete info packet.</t>
  </si>
  <si>
    <t>Pace Diff from Target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</si>
</sst>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&quot;, &quot;mmm&quot; &quot;d&quot;, &quot;yyyy"/>
  </numFmts>
  <fonts count="6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21" fontId="2" fillId="2" borderId="0" xfId="0" applyNumberFormat="1" applyFont="1" applyFill="1" applyAlignment="1">
      <alignment vertical="center"/>
    </xf>
    <xf numFmtId="0" fontId="1" fillId="0" borderId="2" xfId="0" applyFont="1" applyBorder="1" applyAlignment="1">
      <alignment vertical="center"/>
    </xf>
    <xf numFmtId="21" fontId="2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6" fontId="4" fillId="0" borderId="5" xfId="0" applyNumberFormat="1" applyFont="1" applyBorder="1" applyAlignment="1">
      <alignment horizontal="center" vertical="center"/>
    </xf>
    <xf numFmtId="46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/>
    </xf>
    <xf numFmtId="46" fontId="4" fillId="0" borderId="0" xfId="0" applyNumberFormat="1" applyFont="1" applyAlignment="1">
      <alignment horizontal="center" vertical="center"/>
    </xf>
    <xf numFmtId="46" fontId="3" fillId="4" borderId="0" xfId="0" applyNumberFormat="1" applyFont="1" applyFill="1" applyAlignment="1">
      <alignment horizontal="center" vertical="center"/>
    </xf>
    <xf numFmtId="46" fontId="3" fillId="4" borderId="7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6" fontId="3" fillId="4" borderId="2" xfId="0" applyNumberFormat="1" applyFont="1" applyFill="1" applyBorder="1" applyAlignment="1">
      <alignment horizontal="center" vertical="center"/>
    </xf>
    <xf numFmtId="46" fontId="3" fillId="4" borderId="8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18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/>
    <xf numFmtId="0" fontId="1" fillId="0" borderId="2" xfId="0" applyFont="1" applyBorder="1" applyAlignment="1">
      <alignment vertical="center"/>
    </xf>
    <xf numFmtId="3" fontId="4" fillId="2" borderId="0" xfId="0" applyNumberFormat="1" applyFont="1" applyFill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46" fontId="4" fillId="0" borderId="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314325</xdr:colOff>
      <xdr:row>1</xdr:row>
      <xdr:rowOff>0</xdr:rowOff>
    </xdr:from>
    <xdr:ext cx="5419725" cy="82200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31"/>
  <sheetViews>
    <sheetView showGridLines="0" tabSelected="1" workbookViewId="0">
      <selection activeCell="E4" sqref="E4"/>
    </sheetView>
  </sheetViews>
  <sheetFormatPr baseColWidth="10" defaultColWidth="14.5" defaultRowHeight="15.75" customHeight="1" x14ac:dyDescent="0.15"/>
  <cols>
    <col min="1" max="1" width="4.33203125" customWidth="1"/>
    <col min="2" max="2" width="13.6640625" customWidth="1"/>
    <col min="3" max="3" width="10" customWidth="1"/>
    <col min="4" max="4" width="10.1640625" customWidth="1"/>
    <col min="5" max="5" width="5.33203125" customWidth="1"/>
    <col min="6" max="6" width="5.5" customWidth="1"/>
    <col min="7" max="7" width="12.5" customWidth="1"/>
    <col min="8" max="8" width="10.83203125" customWidth="1"/>
    <col min="9" max="9" width="10.1640625" customWidth="1"/>
    <col min="10" max="10" width="12" customWidth="1"/>
    <col min="11" max="11" width="8.5" customWidth="1"/>
    <col min="12" max="12" width="8.83203125" customWidth="1"/>
    <col min="13" max="13" width="8.6640625" customWidth="1"/>
  </cols>
  <sheetData>
    <row r="1" spans="1:28" ht="11.25" customHeight="1" x14ac:dyDescent="0.1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 customHeight="1" x14ac:dyDescent="0.15">
      <c r="A2" s="1"/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8.75" customHeight="1" x14ac:dyDescent="0.15">
      <c r="A3" s="3"/>
      <c r="B3" s="3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8.75" customHeight="1" x14ac:dyDescent="0.15">
      <c r="A4" s="3"/>
      <c r="B4" s="4" t="s">
        <v>2</v>
      </c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8.75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8.75" customHeight="1" x14ac:dyDescent="0.15">
      <c r="A6" s="3"/>
      <c r="B6" s="48" t="s">
        <v>3</v>
      </c>
      <c r="C6" s="47"/>
      <c r="D6" s="47"/>
      <c r="E6" s="2"/>
      <c r="F6" s="1"/>
      <c r="G6" s="46" t="s">
        <v>4</v>
      </c>
      <c r="H6" s="47"/>
      <c r="I6" s="47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8.75" customHeight="1" x14ac:dyDescent="0.15">
      <c r="A7" s="3"/>
      <c r="B7" s="3" t="s">
        <v>5</v>
      </c>
      <c r="C7" s="49">
        <v>43611</v>
      </c>
      <c r="D7" s="45"/>
      <c r="E7" s="2"/>
      <c r="F7" s="1"/>
      <c r="G7" s="44" t="s">
        <v>6</v>
      </c>
      <c r="H7" s="45"/>
      <c r="I7" s="6">
        <v>8.3333333333333329E-2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8.75" customHeight="1" x14ac:dyDescent="0.15">
      <c r="A8" s="3"/>
      <c r="B8" s="3" t="s">
        <v>7</v>
      </c>
      <c r="C8" s="50" t="s">
        <v>8</v>
      </c>
      <c r="D8" s="45"/>
      <c r="E8" s="2"/>
      <c r="F8" s="1"/>
      <c r="G8" s="55" t="s">
        <v>9</v>
      </c>
      <c r="H8" s="54"/>
      <c r="I8" s="8">
        <f>I7/C10</f>
        <v>6.3613231552162846E-3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8.75" customHeight="1" x14ac:dyDescent="0.15">
      <c r="A9" s="3"/>
      <c r="B9" s="3" t="s">
        <v>10</v>
      </c>
      <c r="C9" s="51">
        <v>0.25</v>
      </c>
      <c r="D9" s="45"/>
      <c r="E9" s="2"/>
      <c r="F9" s="2"/>
      <c r="G9" s="1" t="s">
        <v>11</v>
      </c>
      <c r="H9" s="2"/>
      <c r="I9" s="4">
        <v>145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8.75" customHeight="1" x14ac:dyDescent="0.15">
      <c r="A10" s="3"/>
      <c r="B10" s="3" t="s">
        <v>12</v>
      </c>
      <c r="C10" s="52">
        <v>13.1</v>
      </c>
      <c r="D10" s="45"/>
      <c r="E10" s="2"/>
      <c r="F10" s="2"/>
      <c r="G10" s="1" t="s">
        <v>13</v>
      </c>
      <c r="H10" s="2"/>
      <c r="I10" s="4">
        <v>3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8.75" customHeight="1" x14ac:dyDescent="0.15">
      <c r="A11" s="3"/>
      <c r="B11" s="3" t="s">
        <v>14</v>
      </c>
      <c r="C11" s="52">
        <f>SUM(E15:E29)</f>
        <v>200</v>
      </c>
      <c r="D11" s="45"/>
      <c r="E11" s="2"/>
      <c r="F11" s="2"/>
      <c r="G11" s="9" t="s">
        <v>15</v>
      </c>
      <c r="H11" s="10"/>
      <c r="I11" s="11">
        <v>177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8.75" customHeight="1" x14ac:dyDescent="0.15">
      <c r="A12" s="3"/>
      <c r="B12" s="12" t="s">
        <v>16</v>
      </c>
      <c r="C12" s="53">
        <f>SUM(F15:F29)</f>
        <v>-630</v>
      </c>
      <c r="D12" s="54"/>
      <c r="E12" s="2"/>
      <c r="F12" s="2"/>
      <c r="G12" s="7" t="s">
        <v>17</v>
      </c>
      <c r="H12" s="13"/>
      <c r="I12" s="14">
        <v>0.5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8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42" x14ac:dyDescent="0.15">
      <c r="A14" s="15"/>
      <c r="B14" s="16" t="s">
        <v>18</v>
      </c>
      <c r="C14" s="16" t="s">
        <v>19</v>
      </c>
      <c r="D14" s="16" t="s">
        <v>20</v>
      </c>
      <c r="E14" s="16" t="s">
        <v>21</v>
      </c>
      <c r="F14" s="16" t="s">
        <v>22</v>
      </c>
      <c r="G14" s="59" t="s">
        <v>32</v>
      </c>
      <c r="H14" s="17" t="s">
        <v>23</v>
      </c>
      <c r="I14" s="17" t="s">
        <v>24</v>
      </c>
      <c r="J14" s="18" t="s">
        <v>25</v>
      </c>
      <c r="K14" s="16" t="s">
        <v>26</v>
      </c>
      <c r="L14" s="16" t="s">
        <v>27</v>
      </c>
      <c r="M14" s="16" t="s">
        <v>28</v>
      </c>
    </row>
    <row r="15" spans="1:28" ht="22.5" customHeight="1" x14ac:dyDescent="0.15">
      <c r="A15" s="19"/>
      <c r="B15" s="20">
        <v>0</v>
      </c>
      <c r="C15" s="21">
        <v>430</v>
      </c>
      <c r="D15" s="20">
        <v>0</v>
      </c>
      <c r="E15" s="22" t="s">
        <v>29</v>
      </c>
      <c r="F15" s="23" t="s">
        <v>29</v>
      </c>
      <c r="G15" s="21" t="s">
        <v>29</v>
      </c>
      <c r="H15" s="20" t="s">
        <v>29</v>
      </c>
      <c r="I15" s="24">
        <v>0</v>
      </c>
      <c r="J15" s="25">
        <v>0</v>
      </c>
      <c r="K15" s="20">
        <v>0</v>
      </c>
      <c r="L15" s="20">
        <v>0</v>
      </c>
      <c r="M15" s="20">
        <v>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22.5" customHeight="1" x14ac:dyDescent="0.15">
      <c r="A16" s="26"/>
      <c r="B16" s="26">
        <v>1</v>
      </c>
      <c r="C16" s="27" t="s">
        <v>30</v>
      </c>
      <c r="D16" s="19">
        <f t="shared" ref="D16:D29" si="0">B16-B15</f>
        <v>1</v>
      </c>
      <c r="E16" s="28">
        <v>0</v>
      </c>
      <c r="F16" s="29">
        <f t="shared" ref="F16:F29" si="1">C16-C15-E16</f>
        <v>-30</v>
      </c>
      <c r="G16" s="56">
        <v>13</v>
      </c>
      <c r="H16" s="30">
        <f>$I$8+(G16/24/3600)</f>
        <v>6.5117861181792479E-3</v>
      </c>
      <c r="I16" s="31">
        <f t="shared" ref="I16:I29" si="2">H16*(B16-B15)</f>
        <v>6.5117861181792479E-3</v>
      </c>
      <c r="J16" s="32">
        <f t="shared" ref="J16:J29" si="3">I16+J15</f>
        <v>6.5117861181792479E-3</v>
      </c>
      <c r="K16" s="33">
        <f>I9</f>
        <v>145</v>
      </c>
      <c r="L16" s="26">
        <f>$I$11</f>
        <v>177</v>
      </c>
      <c r="M16" s="34">
        <f t="shared" ref="M16:M29" si="4">1609/I16/L16/24/60*D16</f>
        <v>0.96943826539728739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22.5" customHeight="1" x14ac:dyDescent="0.15">
      <c r="A17" s="26"/>
      <c r="B17" s="26">
        <v>2</v>
      </c>
      <c r="C17" s="26">
        <v>350</v>
      </c>
      <c r="D17" s="19">
        <f t="shared" si="0"/>
        <v>1</v>
      </c>
      <c r="E17" s="28">
        <v>75</v>
      </c>
      <c r="F17" s="29">
        <f t="shared" si="1"/>
        <v>-125</v>
      </c>
      <c r="G17" s="56">
        <v>13</v>
      </c>
      <c r="H17" s="30">
        <f t="shared" ref="H17:H29" si="5">$I$8+(G17/24/3600)</f>
        <v>6.5117861181792479E-3</v>
      </c>
      <c r="I17" s="31">
        <f t="shared" si="2"/>
        <v>6.5117861181792479E-3</v>
      </c>
      <c r="J17" s="32">
        <f t="shared" si="3"/>
        <v>1.3023572236358496E-2</v>
      </c>
      <c r="K17" s="33">
        <f t="shared" ref="K17:K29" si="6">K16+$I$10</f>
        <v>148</v>
      </c>
      <c r="L17" s="26">
        <f t="shared" ref="L17:L29" si="7">L16-$I$12</f>
        <v>176.5</v>
      </c>
      <c r="M17" s="34">
        <f t="shared" si="4"/>
        <v>0.97218454943524002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22.5" customHeight="1" x14ac:dyDescent="0.15">
      <c r="A18" s="26"/>
      <c r="B18" s="26">
        <v>3</v>
      </c>
      <c r="C18" s="26">
        <v>300</v>
      </c>
      <c r="D18" s="19">
        <f t="shared" si="0"/>
        <v>1</v>
      </c>
      <c r="E18" s="28">
        <v>0</v>
      </c>
      <c r="F18" s="29">
        <f t="shared" si="1"/>
        <v>-50</v>
      </c>
      <c r="G18" s="56">
        <v>-5</v>
      </c>
      <c r="H18" s="30">
        <f t="shared" si="5"/>
        <v>6.3034527848459141E-3</v>
      </c>
      <c r="I18" s="31">
        <f t="shared" si="2"/>
        <v>6.3034527848459141E-3</v>
      </c>
      <c r="J18" s="32">
        <f t="shared" si="3"/>
        <v>1.9327025021204411E-2</v>
      </c>
      <c r="K18" s="33">
        <f t="shared" si="6"/>
        <v>151</v>
      </c>
      <c r="L18" s="26">
        <f t="shared" si="7"/>
        <v>176</v>
      </c>
      <c r="M18" s="34">
        <f t="shared" si="4"/>
        <v>1.0071690696296485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22.5" customHeight="1" x14ac:dyDescent="0.15">
      <c r="A19" s="26"/>
      <c r="B19" s="26">
        <v>4</v>
      </c>
      <c r="C19" s="26">
        <v>260</v>
      </c>
      <c r="D19" s="19">
        <f t="shared" si="0"/>
        <v>1</v>
      </c>
      <c r="E19" s="28">
        <v>0</v>
      </c>
      <c r="F19" s="29">
        <f t="shared" si="1"/>
        <v>-40</v>
      </c>
      <c r="G19" s="56">
        <v>-5</v>
      </c>
      <c r="H19" s="30">
        <f t="shared" si="5"/>
        <v>6.3034527848459141E-3</v>
      </c>
      <c r="I19" s="31">
        <f t="shared" si="2"/>
        <v>6.3034527848459141E-3</v>
      </c>
      <c r="J19" s="32">
        <f t="shared" si="3"/>
        <v>2.5630477806050326E-2</v>
      </c>
      <c r="K19" s="33">
        <f t="shared" si="6"/>
        <v>154</v>
      </c>
      <c r="L19" s="26">
        <f t="shared" si="7"/>
        <v>175.5</v>
      </c>
      <c r="M19" s="34">
        <f t="shared" si="4"/>
        <v>1.0100384971784511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22.5" customHeight="1" x14ac:dyDescent="0.15">
      <c r="A20" s="26"/>
      <c r="B20" s="26">
        <v>5</v>
      </c>
      <c r="C20" s="26">
        <v>225</v>
      </c>
      <c r="D20" s="19">
        <f t="shared" si="0"/>
        <v>1</v>
      </c>
      <c r="E20" s="28">
        <v>50</v>
      </c>
      <c r="F20" s="29">
        <f t="shared" si="1"/>
        <v>-85</v>
      </c>
      <c r="G20" s="56">
        <v>0</v>
      </c>
      <c r="H20" s="30">
        <f t="shared" si="5"/>
        <v>6.3613231552162846E-3</v>
      </c>
      <c r="I20" s="31">
        <f t="shared" si="2"/>
        <v>6.3613231552162846E-3</v>
      </c>
      <c r="J20" s="32">
        <f t="shared" si="3"/>
        <v>3.1991800961266609E-2</v>
      </c>
      <c r="K20" s="33">
        <f t="shared" si="6"/>
        <v>157</v>
      </c>
      <c r="L20" s="26">
        <f t="shared" si="7"/>
        <v>175</v>
      </c>
      <c r="M20" s="34">
        <f t="shared" si="4"/>
        <v>1.0037095238095239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22.5" customHeight="1" x14ac:dyDescent="0.15">
      <c r="A21" s="26"/>
      <c r="B21" s="26">
        <v>6</v>
      </c>
      <c r="C21" s="26">
        <v>200</v>
      </c>
      <c r="D21" s="19">
        <f t="shared" si="0"/>
        <v>1</v>
      </c>
      <c r="E21" s="28">
        <v>0</v>
      </c>
      <c r="F21" s="29">
        <f t="shared" si="1"/>
        <v>-25</v>
      </c>
      <c r="G21" s="56">
        <v>0</v>
      </c>
      <c r="H21" s="30">
        <f t="shared" si="5"/>
        <v>6.3613231552162846E-3</v>
      </c>
      <c r="I21" s="31">
        <f t="shared" si="2"/>
        <v>6.3613231552162846E-3</v>
      </c>
      <c r="J21" s="32">
        <f t="shared" si="3"/>
        <v>3.8353124116482895E-2</v>
      </c>
      <c r="K21" s="33">
        <f t="shared" si="6"/>
        <v>160</v>
      </c>
      <c r="L21" s="26">
        <f t="shared" si="7"/>
        <v>174.5</v>
      </c>
      <c r="M21" s="34">
        <f t="shared" si="4"/>
        <v>1.0065854823304681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22.5" customHeight="1" x14ac:dyDescent="0.15">
      <c r="A22" s="26"/>
      <c r="B22" s="26">
        <v>7</v>
      </c>
      <c r="C22" s="26">
        <v>175</v>
      </c>
      <c r="D22" s="19">
        <f t="shared" si="0"/>
        <v>1</v>
      </c>
      <c r="E22" s="28">
        <v>0</v>
      </c>
      <c r="F22" s="29">
        <f t="shared" si="1"/>
        <v>-25</v>
      </c>
      <c r="G22" s="56">
        <v>0</v>
      </c>
      <c r="H22" s="30">
        <f t="shared" si="5"/>
        <v>6.3613231552162846E-3</v>
      </c>
      <c r="I22" s="31">
        <f t="shared" si="2"/>
        <v>6.3613231552162846E-3</v>
      </c>
      <c r="J22" s="32">
        <f t="shared" si="3"/>
        <v>4.4714447271699181E-2</v>
      </c>
      <c r="K22" s="33">
        <f t="shared" si="6"/>
        <v>163</v>
      </c>
      <c r="L22" s="26">
        <f t="shared" si="7"/>
        <v>174</v>
      </c>
      <c r="M22" s="34">
        <f t="shared" si="4"/>
        <v>1.0094779693486591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22.5" customHeight="1" x14ac:dyDescent="0.15">
      <c r="A23" s="26"/>
      <c r="B23" s="26">
        <v>8</v>
      </c>
      <c r="C23" s="26">
        <v>150</v>
      </c>
      <c r="D23" s="19">
        <f t="shared" si="0"/>
        <v>1</v>
      </c>
      <c r="E23" s="28">
        <v>0</v>
      </c>
      <c r="F23" s="29">
        <f t="shared" si="1"/>
        <v>-25</v>
      </c>
      <c r="G23" s="56">
        <v>0</v>
      </c>
      <c r="H23" s="30">
        <f t="shared" si="5"/>
        <v>6.3613231552162846E-3</v>
      </c>
      <c r="I23" s="31">
        <f t="shared" si="2"/>
        <v>6.3613231552162846E-3</v>
      </c>
      <c r="J23" s="32">
        <f t="shared" si="3"/>
        <v>5.1075770426915468E-2</v>
      </c>
      <c r="K23" s="33">
        <f t="shared" si="6"/>
        <v>166</v>
      </c>
      <c r="L23" s="26">
        <f t="shared" si="7"/>
        <v>173.5</v>
      </c>
      <c r="M23" s="34">
        <f t="shared" si="4"/>
        <v>1.0123871277617675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22.5" customHeight="1" x14ac:dyDescent="0.15">
      <c r="A24" s="26"/>
      <c r="B24" s="26">
        <v>9</v>
      </c>
      <c r="C24" s="26">
        <v>75</v>
      </c>
      <c r="D24" s="19">
        <f t="shared" si="0"/>
        <v>1</v>
      </c>
      <c r="E24" s="28">
        <v>0</v>
      </c>
      <c r="F24" s="29">
        <f t="shared" si="1"/>
        <v>-75</v>
      </c>
      <c r="G24" s="56">
        <v>-5</v>
      </c>
      <c r="H24" s="30">
        <f t="shared" si="5"/>
        <v>6.3034527848459141E-3</v>
      </c>
      <c r="I24" s="31">
        <f t="shared" si="2"/>
        <v>6.3034527848459141E-3</v>
      </c>
      <c r="J24" s="32">
        <f t="shared" si="3"/>
        <v>5.7379223211761379E-2</v>
      </c>
      <c r="K24" s="33">
        <f t="shared" si="6"/>
        <v>169</v>
      </c>
      <c r="L24" s="26">
        <f t="shared" si="7"/>
        <v>173</v>
      </c>
      <c r="M24" s="34">
        <f t="shared" si="4"/>
        <v>1.024634429218602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22.5" customHeight="1" x14ac:dyDescent="0.15">
      <c r="A25" s="26"/>
      <c r="B25" s="26">
        <v>10</v>
      </c>
      <c r="C25" s="19">
        <v>0</v>
      </c>
      <c r="D25" s="19">
        <f t="shared" si="0"/>
        <v>1</v>
      </c>
      <c r="E25" s="28">
        <v>0</v>
      </c>
      <c r="F25" s="29">
        <f t="shared" si="1"/>
        <v>-75</v>
      </c>
      <c r="G25" s="56">
        <v>-5</v>
      </c>
      <c r="H25" s="30">
        <f t="shared" si="5"/>
        <v>6.3034527848459141E-3</v>
      </c>
      <c r="I25" s="31">
        <f t="shared" si="2"/>
        <v>6.3034527848459141E-3</v>
      </c>
      <c r="J25" s="32">
        <f t="shared" si="3"/>
        <v>6.3682675996607291E-2</v>
      </c>
      <c r="K25" s="33">
        <f t="shared" si="6"/>
        <v>172</v>
      </c>
      <c r="L25" s="26">
        <f t="shared" si="7"/>
        <v>172.5</v>
      </c>
      <c r="M25" s="34">
        <f t="shared" si="4"/>
        <v>1.0276043840859022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22.5" customHeight="1" x14ac:dyDescent="0.15">
      <c r="A26" s="26"/>
      <c r="B26" s="26">
        <v>11</v>
      </c>
      <c r="C26" s="26">
        <v>75</v>
      </c>
      <c r="D26" s="19">
        <f t="shared" si="0"/>
        <v>1</v>
      </c>
      <c r="E26" s="28">
        <v>75</v>
      </c>
      <c r="F26" s="29">
        <f t="shared" si="1"/>
        <v>0</v>
      </c>
      <c r="G26" s="56">
        <v>10</v>
      </c>
      <c r="H26" s="30">
        <f t="shared" si="5"/>
        <v>6.4770638959570255E-3</v>
      </c>
      <c r="I26" s="31">
        <f t="shared" si="2"/>
        <v>6.4770638959570255E-3</v>
      </c>
      <c r="J26" s="32">
        <f t="shared" si="3"/>
        <v>7.0159739892564313E-2</v>
      </c>
      <c r="K26" s="33">
        <f t="shared" si="6"/>
        <v>175</v>
      </c>
      <c r="L26" s="26">
        <f t="shared" si="7"/>
        <v>172</v>
      </c>
      <c r="M26" s="34">
        <f t="shared" si="4"/>
        <v>1.0029676461537975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22.5" customHeight="1" x14ac:dyDescent="0.15">
      <c r="A27" s="26"/>
      <c r="B27" s="26">
        <v>12</v>
      </c>
      <c r="C27" s="26">
        <v>75</v>
      </c>
      <c r="D27" s="19">
        <f t="shared" si="0"/>
        <v>1</v>
      </c>
      <c r="E27" s="28">
        <v>0</v>
      </c>
      <c r="F27" s="29">
        <f t="shared" si="1"/>
        <v>0</v>
      </c>
      <c r="G27" s="56">
        <v>10</v>
      </c>
      <c r="H27" s="30">
        <f t="shared" si="5"/>
        <v>6.4770638959570255E-3</v>
      </c>
      <c r="I27" s="31">
        <f t="shared" si="2"/>
        <v>6.4770638959570255E-3</v>
      </c>
      <c r="J27" s="32">
        <f t="shared" si="3"/>
        <v>7.6636803788521335E-2</v>
      </c>
      <c r="K27" s="33">
        <f t="shared" si="6"/>
        <v>178</v>
      </c>
      <c r="L27" s="26">
        <f t="shared" si="7"/>
        <v>171.5</v>
      </c>
      <c r="M27" s="34">
        <f t="shared" si="4"/>
        <v>1.0058917500784441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22.5" customHeight="1" x14ac:dyDescent="0.15">
      <c r="A28" s="26"/>
      <c r="B28" s="26">
        <v>13</v>
      </c>
      <c r="C28" s="19">
        <v>0</v>
      </c>
      <c r="D28" s="19">
        <f t="shared" si="0"/>
        <v>1</v>
      </c>
      <c r="E28" s="28">
        <v>0</v>
      </c>
      <c r="F28" s="29">
        <f t="shared" si="1"/>
        <v>-75</v>
      </c>
      <c r="G28" s="56">
        <v>0</v>
      </c>
      <c r="H28" s="30">
        <f t="shared" si="5"/>
        <v>6.3613231552162846E-3</v>
      </c>
      <c r="I28" s="31">
        <f t="shared" si="2"/>
        <v>6.3613231552162846E-3</v>
      </c>
      <c r="J28" s="32">
        <f t="shared" si="3"/>
        <v>8.2998126943737621E-2</v>
      </c>
      <c r="K28" s="33">
        <f t="shared" si="6"/>
        <v>181</v>
      </c>
      <c r="L28" s="26">
        <f t="shared" si="7"/>
        <v>171</v>
      </c>
      <c r="M28" s="34">
        <f t="shared" si="4"/>
        <v>1.0271881091617934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22.5" customHeight="1" x14ac:dyDescent="0.15">
      <c r="A29" s="26"/>
      <c r="B29" s="35">
        <v>13.1</v>
      </c>
      <c r="C29" s="36">
        <v>0</v>
      </c>
      <c r="D29" s="36">
        <f t="shared" si="0"/>
        <v>9.9999999999999645E-2</v>
      </c>
      <c r="E29" s="37">
        <v>0</v>
      </c>
      <c r="F29" s="38">
        <f t="shared" si="1"/>
        <v>0</v>
      </c>
      <c r="G29" s="57">
        <v>0</v>
      </c>
      <c r="H29" s="58">
        <f t="shared" si="5"/>
        <v>6.3613231552162846E-3</v>
      </c>
      <c r="I29" s="39">
        <f t="shared" si="2"/>
        <v>6.3613231552162616E-4</v>
      </c>
      <c r="J29" s="40">
        <f t="shared" si="3"/>
        <v>8.3634259259259242E-2</v>
      </c>
      <c r="K29" s="41">
        <f t="shared" si="6"/>
        <v>184</v>
      </c>
      <c r="L29" s="35">
        <f t="shared" si="7"/>
        <v>170.5</v>
      </c>
      <c r="M29" s="42">
        <f t="shared" si="4"/>
        <v>1.0302003910068427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1" spans="1:28" ht="13" x14ac:dyDescent="0.15">
      <c r="A31" s="43"/>
      <c r="B31" s="43" t="s">
        <v>31</v>
      </c>
    </row>
  </sheetData>
  <mergeCells count="10">
    <mergeCell ref="C9:D9"/>
    <mergeCell ref="C10:D10"/>
    <mergeCell ref="C11:D11"/>
    <mergeCell ref="C12:D12"/>
    <mergeCell ref="G8:H8"/>
    <mergeCell ref="G7:H7"/>
    <mergeCell ref="G6:I6"/>
    <mergeCell ref="B6:D6"/>
    <mergeCell ref="C7:D7"/>
    <mergeCell ref="C8:D8"/>
  </mergeCells>
  <printOptions horizontalCentered="1" gridLines="1"/>
  <pageMargins left="0.7" right="0.7" top="0.75" bottom="0.75" header="0" footer="0"/>
  <pageSetup fitToHeight="0" pageOrder="overThenDown" orientation="landscape" cellComments="atEnd"/>
  <headerFooter>
    <oddFooter>&amp;RCopyright Economics Athletes LLC 2019.  www.econathletes.com.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Mickey Ferri</cp:lastModifiedBy>
  <dcterms:modified xsi:type="dcterms:W3CDTF">2019-05-22T20:18:27Z</dcterms:modified>
</cp:coreProperties>
</file>