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fabiano\Documents\"/>
    </mc:Choice>
  </mc:AlternateContent>
  <xr:revisionPtr revIDLastSave="0" documentId="13_ncr:1_{32486E33-1C90-4530-BDD1-A39C95934B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ÇÃO" sheetId="5" r:id="rId1"/>
    <sheet name="PROFESSOR" sheetId="1" r:id="rId2"/>
    <sheet name="ALUNO" sheetId="4" r:id="rId3"/>
    <sheet name="PRODUTOS" sheetId="2" r:id="rId4"/>
  </sheets>
  <definedNames>
    <definedName name="_xlnm._FilterDatabase" localSheetId="1" hidden="1">PROFESSOR!$B$2:$G$178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15" i="4"/>
  <c r="J14" i="4"/>
  <c r="J13" i="4"/>
  <c r="J12" i="4"/>
  <c r="J11" i="4"/>
  <c r="J8" i="4" s="1"/>
  <c r="J10" i="4"/>
  <c r="J9" i="4"/>
  <c r="J7" i="4"/>
  <c r="J6" i="4"/>
  <c r="J5" i="4"/>
  <c r="J4" i="4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72" i="4"/>
  <c r="F172" i="4" s="1"/>
  <c r="E171" i="4"/>
  <c r="F171" i="4" s="1"/>
  <c r="E170" i="4"/>
  <c r="F170" i="4" s="1"/>
  <c r="E169" i="4"/>
  <c r="F169" i="4" s="1"/>
  <c r="E168" i="4"/>
  <c r="F168" i="4" s="1"/>
  <c r="E167" i="4"/>
  <c r="F167" i="4" s="1"/>
  <c r="E166" i="4"/>
  <c r="F166" i="4" s="1"/>
  <c r="E165" i="4"/>
  <c r="F165" i="4" s="1"/>
  <c r="E164" i="4"/>
  <c r="F164" i="4" s="1"/>
  <c r="E163" i="4"/>
  <c r="F163" i="4" s="1"/>
  <c r="E162" i="4"/>
  <c r="F162" i="4" s="1"/>
  <c r="E161" i="4"/>
  <c r="F161" i="4" s="1"/>
  <c r="E160" i="4"/>
  <c r="F160" i="4" s="1"/>
  <c r="E159" i="4"/>
  <c r="F159" i="4" s="1"/>
  <c r="E158" i="4"/>
  <c r="F158" i="4" s="1"/>
  <c r="E157" i="4"/>
  <c r="F157" i="4" s="1"/>
  <c r="E156" i="4"/>
  <c r="F156" i="4" s="1"/>
  <c r="E155" i="4"/>
  <c r="F155" i="4" s="1"/>
  <c r="E154" i="4"/>
  <c r="F154" i="4" s="1"/>
  <c r="E153" i="4"/>
  <c r="F153" i="4" s="1"/>
  <c r="E152" i="4"/>
  <c r="F152" i="4" s="1"/>
  <c r="E151" i="4"/>
  <c r="F151" i="4" s="1"/>
  <c r="E150" i="4"/>
  <c r="F150" i="4" s="1"/>
  <c r="E149" i="4"/>
  <c r="F149" i="4" s="1"/>
  <c r="E148" i="4"/>
  <c r="F148" i="4" s="1"/>
  <c r="E147" i="4"/>
  <c r="F147" i="4" s="1"/>
  <c r="E146" i="4"/>
  <c r="F146" i="4" s="1"/>
  <c r="E145" i="4"/>
  <c r="F145" i="4" s="1"/>
  <c r="E144" i="4"/>
  <c r="F144" i="4" s="1"/>
  <c r="E143" i="4"/>
  <c r="F143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134" i="4"/>
  <c r="F134" i="4" s="1"/>
  <c r="E133" i="4"/>
  <c r="F133" i="4" s="1"/>
  <c r="E132" i="4"/>
  <c r="F132" i="4" s="1"/>
  <c r="E131" i="4"/>
  <c r="F131" i="4" s="1"/>
  <c r="E130" i="4"/>
  <c r="F130" i="4" s="1"/>
  <c r="E129" i="4"/>
  <c r="F129" i="4" s="1"/>
  <c r="E128" i="4"/>
  <c r="F128" i="4" s="1"/>
  <c r="E127" i="4"/>
  <c r="F127" i="4" s="1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96" i="4"/>
  <c r="F96" i="4" s="1"/>
  <c r="E95" i="4"/>
  <c r="F95" i="4" s="1"/>
  <c r="E94" i="4"/>
  <c r="F94" i="4" s="1"/>
  <c r="E93" i="4"/>
  <c r="F93" i="4" s="1"/>
  <c r="E92" i="4"/>
  <c r="F92" i="4" s="1"/>
  <c r="E91" i="4"/>
  <c r="F91" i="4" s="1"/>
  <c r="E90" i="4"/>
  <c r="F90" i="4" s="1"/>
  <c r="E89" i="4"/>
  <c r="F89" i="4" s="1"/>
  <c r="E88" i="4"/>
  <c r="F88" i="4" s="1"/>
  <c r="E87" i="4"/>
  <c r="F87" i="4" s="1"/>
  <c r="E86" i="4"/>
  <c r="F86" i="4" s="1"/>
  <c r="E85" i="4"/>
  <c r="F85" i="4" s="1"/>
  <c r="E84" i="4"/>
  <c r="F84" i="4" s="1"/>
  <c r="E83" i="4"/>
  <c r="F83" i="4" s="1"/>
  <c r="E82" i="4"/>
  <c r="F82" i="4" s="1"/>
  <c r="E81" i="4"/>
  <c r="F81" i="4" s="1"/>
  <c r="E80" i="4"/>
  <c r="F80" i="4" s="1"/>
  <c r="E79" i="4"/>
  <c r="F79" i="4" s="1"/>
  <c r="E78" i="4"/>
  <c r="F78" i="4" s="1"/>
  <c r="E77" i="4"/>
  <c r="F77" i="4" s="1"/>
  <c r="E76" i="4"/>
  <c r="F76" i="4" s="1"/>
  <c r="E75" i="4"/>
  <c r="F75" i="4" s="1"/>
  <c r="E74" i="4"/>
  <c r="F74" i="4" s="1"/>
  <c r="E73" i="4"/>
  <c r="F73" i="4" s="1"/>
  <c r="E72" i="4"/>
  <c r="F72" i="4" s="1"/>
  <c r="E71" i="4"/>
  <c r="F71" i="4" s="1"/>
  <c r="E70" i="4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63" i="4"/>
  <c r="F63" i="4" s="1"/>
  <c r="E62" i="4"/>
  <c r="F62" i="4" s="1"/>
  <c r="E61" i="4"/>
  <c r="F61" i="4" s="1"/>
  <c r="E60" i="4"/>
  <c r="F60" i="4" s="1"/>
  <c r="E59" i="4"/>
  <c r="F59" i="4" s="1"/>
  <c r="E58" i="4"/>
  <c r="F58" i="4" s="1"/>
  <c r="E57" i="4"/>
  <c r="F57" i="4" s="1"/>
  <c r="E56" i="4"/>
  <c r="F56" i="4" s="1"/>
  <c r="E55" i="4"/>
  <c r="F55" i="4" s="1"/>
  <c r="E54" i="4"/>
  <c r="F54" i="4" s="1"/>
  <c r="E53" i="4"/>
  <c r="F53" i="4" s="1"/>
  <c r="E52" i="4"/>
  <c r="F52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F35" i="4"/>
  <c r="E35" i="4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F24" i="4"/>
  <c r="E24" i="4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F17" i="4"/>
  <c r="E17" i="4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F6" i="4"/>
  <c r="E6" i="4"/>
  <c r="E5" i="4"/>
  <c r="F5" i="4" s="1"/>
  <c r="E4" i="4"/>
  <c r="F4" i="4" s="1"/>
  <c r="E3" i="4"/>
  <c r="F3" i="4" s="1"/>
  <c r="M12" i="1"/>
  <c r="J7" i="1" l="1"/>
  <c r="J5" i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J12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J15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3" i="1"/>
  <c r="F3" i="1" s="1"/>
  <c r="J9" i="1" l="1"/>
  <c r="J14" i="1"/>
  <c r="J16" i="1"/>
  <c r="J13" i="1"/>
  <c r="J10" i="1"/>
  <c r="J11" i="1"/>
  <c r="J6" i="1"/>
  <c r="J4" i="1"/>
  <c r="J8" i="1" l="1"/>
  <c r="M3" i="1"/>
  <c r="J26" i="1" l="1"/>
</calcChain>
</file>

<file path=xl/sharedStrings.xml><?xml version="1.0" encoding="utf-8"?>
<sst xmlns="http://schemas.openxmlformats.org/spreadsheetml/2006/main" count="759" uniqueCount="37">
  <si>
    <t>UNIDADE</t>
  </si>
  <si>
    <t>SP</t>
  </si>
  <si>
    <t>MG</t>
  </si>
  <si>
    <t>COD_PROD</t>
  </si>
  <si>
    <t>QTD</t>
  </si>
  <si>
    <t>TOTAL</t>
  </si>
  <si>
    <t>VALOR</t>
  </si>
  <si>
    <t>VENDEDOR</t>
  </si>
  <si>
    <t>COD_PRODUTO</t>
  </si>
  <si>
    <t>PRODUTO</t>
  </si>
  <si>
    <t>CAMISA</t>
  </si>
  <si>
    <t>BOLSA</t>
  </si>
  <si>
    <t>SHORTS</t>
  </si>
  <si>
    <t>CALÇA</t>
  </si>
  <si>
    <t>BLUSA</t>
  </si>
  <si>
    <t>RJ</t>
  </si>
  <si>
    <t>PR</t>
  </si>
  <si>
    <t>SC</t>
  </si>
  <si>
    <t>CE</t>
  </si>
  <si>
    <t>ANA</t>
  </si>
  <si>
    <t>PAULO</t>
  </si>
  <si>
    <t>VITORIA</t>
  </si>
  <si>
    <t>JOEL</t>
  </si>
  <si>
    <t>RITA</t>
  </si>
  <si>
    <t>FABIAN</t>
  </si>
  <si>
    <t>LUAN</t>
  </si>
  <si>
    <t>LEONA</t>
  </si>
  <si>
    <t>TOTAL DE VENDAS</t>
  </si>
  <si>
    <t>QTD DE VENDAS</t>
  </si>
  <si>
    <t>MÉDIA VENDAS</t>
  </si>
  <si>
    <t>% DE PARTICIPAÇÃO</t>
  </si>
  <si>
    <t>MELHOR VENDEDOR</t>
  </si>
  <si>
    <t>michelfabiano@gmail.com</t>
  </si>
  <si>
    <t>mailto:michelfabiano@gmail.com?subject=Desempenho</t>
  </si>
  <si>
    <t>DESEMPENHO</t>
  </si>
  <si>
    <t>mailto:teste?subject=teste</t>
  </si>
  <si>
    <t>mailto:michelfabiano@uol.com?subject=Teste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</si>
</sst>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9" fontId="0" fillId="0" borderId="0" xfId="2" applyFont="1"/>
    <xf numFmtId="0" fontId="0" fillId="0" borderId="0" xfId="0" applyAlignment="1">
      <alignment wrapText="1"/>
    </xf>
    <xf numFmtId="0" fontId="2" fillId="0" borderId="0" xfId="3"/>
    <xf numFmtId="0" fontId="0" fillId="0" borderId="0" xfId="0" quotePrefix="1"/>
    <xf numFmtId="0" fontId="3" fillId="2" borderId="1" xfId="0" applyFont="1" applyFill="1" applyBorder="1"/>
    <xf numFmtId="0" fontId="3" fillId="2" borderId="0" xfId="0" applyFont="1" applyFill="1"/>
    <xf numFmtId="0" fontId="0" fillId="0" borderId="0" xfId="0" applyAlignment="1">
      <alignment horizontal="center" vertical="top" wrapText="1"/>
    </xf>
    <xf numFmtId="0" fontId="4" fillId="2" borderId="0" xfId="3" applyFont="1" applyFill="1" applyAlignment="1">
      <alignment horizont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ursodeexcelonline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285750</xdr:colOff>
      <xdr:row>20</xdr:row>
      <xdr:rowOff>122634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D90ABE4-F677-4435-BAC4-1E428A04C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3932634"/>
        </a:xfrm>
        <a:prstGeom prst="rect">
          <a:avLst/>
        </a:prstGeom>
      </xdr:spPr>
    </xdr:pic>
    <xdr:clientData/>
  </xdr:twoCellAnchor>
  <xdr:oneCellAnchor>
    <xdr:from>
      <xdr:col>0</xdr:col>
      <xdr:colOff>295275</xdr:colOff>
      <xdr:row>2</xdr:row>
      <xdr:rowOff>38100</xdr:rowOff>
    </xdr:from>
    <xdr:ext cx="6091026" cy="42043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F876A8E-81C9-4884-871F-341D8981F06E}"/>
            </a:ext>
          </a:extLst>
        </xdr:cNvPr>
        <xdr:cNvSpPr txBox="1"/>
      </xdr:nvSpPr>
      <xdr:spPr>
        <a:xfrm>
          <a:off x="295275" y="419100"/>
          <a:ext cx="6091026" cy="420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>
              <a:solidFill>
                <a:schemeClr val="bg1"/>
              </a:solidFill>
              <a:latin typeface="Microsoft PhagsPa" panose="020B0502040204020203" pitchFamily="34" charset="0"/>
            </a:rPr>
            <a:t>Básico</a:t>
          </a:r>
          <a:r>
            <a:rPr lang="pt-BR" sz="2000" baseline="0">
              <a:solidFill>
                <a:schemeClr val="bg1"/>
              </a:solidFill>
              <a:latin typeface="Microsoft PhagsPa" panose="020B0502040204020203" pitchFamily="34" charset="0"/>
            </a:rPr>
            <a:t> ao Avançado com módulos de especialização</a:t>
          </a:r>
          <a:endParaRPr lang="pt-BR" sz="2000">
            <a:solidFill>
              <a:schemeClr val="bg1"/>
            </a:solidFill>
            <a:latin typeface="Microsoft PhagsPa" panose="020B0502040204020203" pitchFamily="34" charset="0"/>
          </a:endParaRPr>
        </a:p>
      </xdr:txBody>
    </xdr:sp>
    <xdr:clientData/>
  </xdr:oneCellAnchor>
  <xdr:oneCellAnchor>
    <xdr:from>
      <xdr:col>7</xdr:col>
      <xdr:colOff>209550</xdr:colOff>
      <xdr:row>5</xdr:row>
      <xdr:rowOff>76200</xdr:rowOff>
    </xdr:from>
    <xdr:ext cx="1324530" cy="1929887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6FDDE4C-288E-431B-BA3C-0DB87F98BB51}"/>
            </a:ext>
          </a:extLst>
        </xdr:cNvPr>
        <xdr:cNvSpPr txBox="1"/>
      </xdr:nvSpPr>
      <xdr:spPr>
        <a:xfrm>
          <a:off x="4476750" y="1028700"/>
          <a:ext cx="1324530" cy="1929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Dashboards</a:t>
          </a:r>
        </a:p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PowerView</a:t>
          </a:r>
        </a:p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PowerQuery</a:t>
          </a:r>
        </a:p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PowerPivot</a:t>
          </a:r>
        </a:p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PowerBI</a:t>
          </a:r>
        </a:p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VBA</a:t>
          </a:r>
        </a:p>
        <a:p>
          <a:r>
            <a:rPr lang="pt-BR" sz="1600">
              <a:solidFill>
                <a:schemeClr val="bg1"/>
              </a:solidFill>
              <a:latin typeface="Microsoft PhagsPa" panose="020B0502040204020203" pitchFamily="34" charset="0"/>
            </a:rPr>
            <a:t>muito</a:t>
          </a:r>
          <a:r>
            <a:rPr lang="pt-BR" sz="1600" baseline="0">
              <a:solidFill>
                <a:schemeClr val="bg1"/>
              </a:solidFill>
              <a:latin typeface="Microsoft PhagsPa" panose="020B0502040204020203" pitchFamily="34" charset="0"/>
            </a:rPr>
            <a:t> mais...</a:t>
          </a:r>
          <a:endParaRPr lang="pt-BR" sz="1600">
            <a:solidFill>
              <a:schemeClr val="bg1"/>
            </a:solidFill>
            <a:latin typeface="Microsoft PhagsPa" panose="020B0502040204020203" pitchFamily="34" charset="0"/>
          </a:endParaRPr>
        </a:p>
      </xdr:txBody>
    </xdr:sp>
    <xdr:clientData/>
  </xdr:oneCellAnchor>
  <xdr:twoCellAnchor>
    <xdr:from>
      <xdr:col>5</xdr:col>
      <xdr:colOff>514350</xdr:colOff>
      <xdr:row>16</xdr:row>
      <xdr:rowOff>57150</xdr:rowOff>
    </xdr:from>
    <xdr:to>
      <xdr:col>10</xdr:col>
      <xdr:colOff>419100</xdr:colOff>
      <xdr:row>18</xdr:row>
      <xdr:rowOff>123825</xdr:rowOff>
    </xdr:to>
    <xdr:sp macro="" textlink="">
      <xdr:nvSpPr>
        <xdr:cNvPr id="6" name="Retângulo: Cantos Arredondados 5">
          <a:hlinkClick xmlns:r="http://schemas.openxmlformats.org/officeDocument/2006/relationships" r:id="rId2" tooltip="Saiba mais sobre o Curso!"/>
          <a:extLst>
            <a:ext uri="{FF2B5EF4-FFF2-40B4-BE49-F238E27FC236}">
              <a16:creationId xmlns:a16="http://schemas.microsoft.com/office/drawing/2014/main" id="{BCFAE4D1-E62D-46A9-BF46-193960275FAC}"/>
            </a:ext>
          </a:extLst>
        </xdr:cNvPr>
        <xdr:cNvSpPr/>
      </xdr:nvSpPr>
      <xdr:spPr>
        <a:xfrm>
          <a:off x="3562350" y="3105150"/>
          <a:ext cx="2952750" cy="4476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  <a:latin typeface="Microsoft PhagsPa" panose="020B0502040204020203" pitchFamily="34" charset="0"/>
            </a:rPr>
            <a:t>Saiba mais - Clique Aqui</a:t>
          </a:r>
        </a:p>
      </xdr:txBody>
    </xdr:sp>
    <xdr:clientData/>
  </xdr:twoCellAnchor>
  <xdr:oneCellAnchor>
    <xdr:from>
      <xdr:col>2</xdr:col>
      <xdr:colOff>276225</xdr:colOff>
      <xdr:row>12</xdr:row>
      <xdr:rowOff>171450</xdr:rowOff>
    </xdr:from>
    <xdr:ext cx="2538580" cy="42043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4AA91429-B162-4365-A487-79B18D028003}"/>
            </a:ext>
          </a:extLst>
        </xdr:cNvPr>
        <xdr:cNvSpPr txBox="1"/>
      </xdr:nvSpPr>
      <xdr:spPr>
        <a:xfrm>
          <a:off x="1495425" y="2457450"/>
          <a:ext cx="2538580" cy="420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>
              <a:solidFill>
                <a:schemeClr val="bg1"/>
              </a:solidFill>
              <a:latin typeface="Microsoft PhagsPa" panose="020B0502040204020203" pitchFamily="34" charset="0"/>
            </a:rPr>
            <a:t>+ de 200 vídeo aulas</a:t>
          </a:r>
        </a:p>
      </xdr:txBody>
    </xdr:sp>
    <xdr:clientData/>
  </xdr:oneCellAnchor>
  <xdr:oneCellAnchor>
    <xdr:from>
      <xdr:col>2</xdr:col>
      <xdr:colOff>571500</xdr:colOff>
      <xdr:row>14</xdr:row>
      <xdr:rowOff>95250</xdr:rowOff>
    </xdr:from>
    <xdr:ext cx="2194319" cy="322011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1149368-9B89-4E15-8D3B-F72EE3D80C09}"/>
            </a:ext>
          </a:extLst>
        </xdr:cNvPr>
        <xdr:cNvSpPr txBox="1"/>
      </xdr:nvSpPr>
      <xdr:spPr>
        <a:xfrm>
          <a:off x="1790700" y="2762250"/>
          <a:ext cx="2194319" cy="3220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>
              <a:solidFill>
                <a:schemeClr val="bg1"/>
              </a:solidFill>
              <a:latin typeface="Microsoft PhagsPa" panose="020B0502040204020203" pitchFamily="34" charset="0"/>
            </a:rPr>
            <a:t>Suporte com o Professor!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este?subject=teste" TargetMode="External"/><Relationship Id="rId2" Type="http://schemas.openxmlformats.org/officeDocument/2006/relationships/hyperlink" Target="mailto:michelfabiano@gmail.com?subject=Desempenho" TargetMode="External"/><Relationship Id="rId1" Type="http://schemas.openxmlformats.org/officeDocument/2006/relationships/hyperlink" Target="mailto:michelfabiano@gmail.com" TargetMode="External"/><Relationship Id="rId4" Type="http://schemas.openxmlformats.org/officeDocument/2006/relationships/hyperlink" Target="mailto:michelfabiano@uol.com?subject=Tes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CCF7-C4DA-4194-BCC1-4AECF32D1DCB}">
  <dimension ref="A1"/>
  <sheetViews>
    <sheetView showGridLines="0" tabSelected="1" zoomScaleNormal="100" workbookViewId="0">
      <selection activeCell="O19" sqref="O1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78"/>
  <sheetViews>
    <sheetView zoomScale="90" zoomScaleNormal="90" workbookViewId="0">
      <selection activeCell="I2" sqref="I2:J16"/>
    </sheetView>
  </sheetViews>
  <sheetFormatPr defaultRowHeight="15" x14ac:dyDescent="0.25"/>
  <cols>
    <col min="2" max="2" width="11.42578125" bestFit="1" customWidth="1"/>
    <col min="3" max="3" width="13.28515625" bestFit="1" customWidth="1"/>
    <col min="4" max="4" width="7.28515625" bestFit="1" customWidth="1"/>
    <col min="5" max="5" width="11.140625" bestFit="1" customWidth="1"/>
    <col min="6" max="6" width="13.85546875" bestFit="1" customWidth="1"/>
    <col min="7" max="7" width="13.140625" bestFit="1" customWidth="1"/>
    <col min="9" max="9" width="23.85546875" bestFit="1" customWidth="1"/>
    <col min="10" max="10" width="25.28515625" bestFit="1" customWidth="1"/>
    <col min="13" max="13" width="41.7109375" customWidth="1"/>
  </cols>
  <sheetData>
    <row r="2" spans="2:13" x14ac:dyDescent="0.25">
      <c r="B2" s="9" t="s">
        <v>0</v>
      </c>
      <c r="C2" s="9" t="s">
        <v>3</v>
      </c>
      <c r="D2" s="9" t="s">
        <v>4</v>
      </c>
      <c r="E2" s="9" t="s">
        <v>6</v>
      </c>
      <c r="F2" s="9" t="s">
        <v>5</v>
      </c>
      <c r="G2" s="9" t="s">
        <v>7</v>
      </c>
      <c r="I2" s="10" t="s">
        <v>0</v>
      </c>
      <c r="J2" s="10" t="s">
        <v>18</v>
      </c>
    </row>
    <row r="3" spans="2:13" x14ac:dyDescent="0.25">
      <c r="B3" s="2" t="s">
        <v>15</v>
      </c>
      <c r="C3" s="2">
        <v>1</v>
      </c>
      <c r="D3" s="2">
        <v>12</v>
      </c>
      <c r="E3" s="3">
        <f>VLOOKUP(C3,PRODUTOS!$B$2:$D$7,3,0)</f>
        <v>65.900000000000006</v>
      </c>
      <c r="F3" s="3">
        <f>D3*E3</f>
        <v>790.80000000000007</v>
      </c>
      <c r="G3" s="2" t="s">
        <v>26</v>
      </c>
      <c r="M3" s="11" t="str">
        <f>"A Unidade "&amp;J2&amp;" apresentou o resultado de "&amp;TEXT(J4,"R$ 0.000,00")&amp;", com a quantidade de "&amp;J5&amp;" vendas e uma média de "&amp;TEXT(J6,"R$ 0.000,00")&amp;". A unidade representou "&amp;TEXT(J7,"0,0%")&amp;" das vendas no Geral. Destaque: "&amp;J8&amp;"."</f>
        <v>A Unidade CE apresentou o resultado de R$ 122.701,49, com a quantidade de 22 vendas e uma média de R$ 5.577,34. A unidade representou 12,5% das vendas no Geral. Destaque: ANA.</v>
      </c>
    </row>
    <row r="4" spans="2:13" x14ac:dyDescent="0.25">
      <c r="B4" s="2" t="s">
        <v>16</v>
      </c>
      <c r="C4" s="2">
        <v>5</v>
      </c>
      <c r="D4" s="2">
        <v>88</v>
      </c>
      <c r="E4" s="3">
        <f>VLOOKUP(C4,PRODUTOS!$B$2:$D$7,3,0)</f>
        <v>156.36000000000001</v>
      </c>
      <c r="F4" s="3">
        <f t="shared" ref="F4:F67" si="0">D4*E4</f>
        <v>13759.68</v>
      </c>
      <c r="G4" s="2" t="s">
        <v>25</v>
      </c>
      <c r="I4" t="s">
        <v>27</v>
      </c>
      <c r="J4" s="1">
        <f>SUMIF(B:B,J2,F:F)</f>
        <v>122701.49000000002</v>
      </c>
      <c r="M4" s="11"/>
    </row>
    <row r="5" spans="2:13" x14ac:dyDescent="0.25">
      <c r="B5" s="2" t="s">
        <v>15</v>
      </c>
      <c r="C5" s="2">
        <v>2</v>
      </c>
      <c r="D5" s="2">
        <v>13</v>
      </c>
      <c r="E5" s="3">
        <f>VLOOKUP(C5,PRODUTOS!$B$2:$D$7,3,0)</f>
        <v>125.35</v>
      </c>
      <c r="F5" s="3">
        <f t="shared" si="0"/>
        <v>1629.55</v>
      </c>
      <c r="G5" s="2" t="s">
        <v>21</v>
      </c>
      <c r="I5" t="s">
        <v>28</v>
      </c>
      <c r="J5">
        <f>COUNTIF(B:B,J2)</f>
        <v>22</v>
      </c>
      <c r="M5" s="11"/>
    </row>
    <row r="6" spans="2:13" x14ac:dyDescent="0.25">
      <c r="B6" s="2" t="s">
        <v>17</v>
      </c>
      <c r="C6" s="2">
        <v>2</v>
      </c>
      <c r="D6" s="2">
        <v>97</v>
      </c>
      <c r="E6" s="3">
        <f>VLOOKUP(C6,PRODUTOS!$B$2:$D$7,3,0)</f>
        <v>125.35</v>
      </c>
      <c r="F6" s="3">
        <f t="shared" si="0"/>
        <v>12158.949999999999</v>
      </c>
      <c r="G6" s="2" t="s">
        <v>26</v>
      </c>
      <c r="I6" t="s">
        <v>29</v>
      </c>
      <c r="J6" s="1">
        <f>AVERAGEIF(B:B,J2,F:F)</f>
        <v>5577.340454545455</v>
      </c>
      <c r="M6" s="11"/>
    </row>
    <row r="7" spans="2:13" x14ac:dyDescent="0.25">
      <c r="B7" s="2" t="s">
        <v>17</v>
      </c>
      <c r="C7" s="2">
        <v>2</v>
      </c>
      <c r="D7" s="2">
        <v>79</v>
      </c>
      <c r="E7" s="3">
        <f>VLOOKUP(C7,PRODUTOS!$B$2:$D$7,3,0)</f>
        <v>125.35</v>
      </c>
      <c r="F7" s="3">
        <f t="shared" si="0"/>
        <v>9902.65</v>
      </c>
      <c r="G7" s="2" t="s">
        <v>21</v>
      </c>
      <c r="I7" t="s">
        <v>30</v>
      </c>
      <c r="J7" s="5">
        <f>COUNTIF(B:B,J2)/(COUNTA(B:B)-1)</f>
        <v>0.125</v>
      </c>
      <c r="M7" s="11"/>
    </row>
    <row r="8" spans="2:13" x14ac:dyDescent="0.25">
      <c r="B8" s="2" t="s">
        <v>16</v>
      </c>
      <c r="C8" s="2">
        <v>5</v>
      </c>
      <c r="D8" s="2">
        <v>83</v>
      </c>
      <c r="E8" s="3">
        <f>VLOOKUP(C8,PRODUTOS!$B$2:$D$7,3,0)</f>
        <v>156.36000000000001</v>
      </c>
      <c r="F8" s="3">
        <f t="shared" si="0"/>
        <v>12977.880000000001</v>
      </c>
      <c r="G8" s="2" t="s">
        <v>24</v>
      </c>
      <c r="I8" t="s">
        <v>31</v>
      </c>
      <c r="J8" s="4" t="str">
        <f>INDEX(I9:I16,MATCH(MAX(J9:J16),J9:J16,0))</f>
        <v>ANA</v>
      </c>
      <c r="M8" s="11"/>
    </row>
    <row r="9" spans="2:13" x14ac:dyDescent="0.25">
      <c r="B9" s="2" t="s">
        <v>18</v>
      </c>
      <c r="C9" s="2">
        <v>1</v>
      </c>
      <c r="D9" s="2">
        <v>55</v>
      </c>
      <c r="E9" s="3">
        <f>VLOOKUP(C9,PRODUTOS!$B$2:$D$7,3,0)</f>
        <v>65.900000000000006</v>
      </c>
      <c r="F9" s="3">
        <f t="shared" si="0"/>
        <v>3624.5000000000005</v>
      </c>
      <c r="G9" s="2" t="s">
        <v>20</v>
      </c>
      <c r="I9" t="s">
        <v>26</v>
      </c>
      <c r="J9" s="1">
        <f>SUMIFS(F:F,G:G,I9,B:B,$J$2)</f>
        <v>12751.45</v>
      </c>
      <c r="K9" s="5"/>
      <c r="M9" s="11"/>
    </row>
    <row r="10" spans="2:13" x14ac:dyDescent="0.25">
      <c r="B10" s="2" t="s">
        <v>2</v>
      </c>
      <c r="C10" s="2">
        <v>2</v>
      </c>
      <c r="D10" s="2">
        <v>83</v>
      </c>
      <c r="E10" s="3">
        <f>VLOOKUP(C10,PRODUTOS!$B$2:$D$7,3,0)</f>
        <v>125.35</v>
      </c>
      <c r="F10" s="3">
        <f t="shared" si="0"/>
        <v>10404.049999999999</v>
      </c>
      <c r="G10" s="2" t="s">
        <v>21</v>
      </c>
      <c r="I10" t="s">
        <v>25</v>
      </c>
      <c r="J10" s="1">
        <f>SUMIFS(F:F,G:G,I10,B:B,$J$2)</f>
        <v>16116.52</v>
      </c>
      <c r="K10" s="5"/>
      <c r="M10" s="11"/>
    </row>
    <row r="11" spans="2:13" x14ac:dyDescent="0.25">
      <c r="B11" s="2" t="s">
        <v>2</v>
      </c>
      <c r="C11" s="2">
        <v>1</v>
      </c>
      <c r="D11" s="2">
        <v>40</v>
      </c>
      <c r="E11" s="3">
        <f>VLOOKUP(C11,PRODUTOS!$B$2:$D$7,3,0)</f>
        <v>65.900000000000006</v>
      </c>
      <c r="F11" s="3">
        <f t="shared" si="0"/>
        <v>2636</v>
      </c>
      <c r="G11" s="2" t="s">
        <v>20</v>
      </c>
      <c r="I11" t="s">
        <v>21</v>
      </c>
      <c r="J11" s="1">
        <f>SUMIFS(F:F,G:G,I11,B:B,$J$2)</f>
        <v>20033.760000000002</v>
      </c>
      <c r="K11" s="5"/>
    </row>
    <row r="12" spans="2:13" x14ac:dyDescent="0.25">
      <c r="B12" s="2" t="s">
        <v>1</v>
      </c>
      <c r="C12" s="2">
        <v>1</v>
      </c>
      <c r="D12" s="2">
        <v>75</v>
      </c>
      <c r="E12" s="3">
        <f>VLOOKUP(C12,PRODUTOS!$B$2:$D$7,3,0)</f>
        <v>65.900000000000006</v>
      </c>
      <c r="F12" s="3">
        <f t="shared" si="0"/>
        <v>4942.5</v>
      </c>
      <c r="G12" s="2" t="s">
        <v>26</v>
      </c>
      <c r="I12" t="s">
        <v>24</v>
      </c>
      <c r="J12" s="1">
        <f>SUMIFS(F:F,G:G,I12,B:B,$J$2)</f>
        <v>0</v>
      </c>
      <c r="K12" s="5"/>
      <c r="M12" s="12" t="str">
        <f>HYPERLINK("mailto:"&amp;J19&amp;"?Subject=" &amp;I20&amp;"&amp;body=" &amp;M3, "ENVIAR")</f>
        <v>ENVIAR</v>
      </c>
    </row>
    <row r="13" spans="2:13" x14ac:dyDescent="0.25">
      <c r="B13" s="2" t="s">
        <v>2</v>
      </c>
      <c r="C13" s="2">
        <v>4</v>
      </c>
      <c r="D13" s="2">
        <v>93</v>
      </c>
      <c r="E13" s="3">
        <f>VLOOKUP(C13,PRODUTOS!$B$2:$D$7,3,0)</f>
        <v>102.9</v>
      </c>
      <c r="F13" s="3">
        <f t="shared" si="0"/>
        <v>9569.7000000000007</v>
      </c>
      <c r="G13" s="2" t="s">
        <v>20</v>
      </c>
      <c r="I13" t="s">
        <v>20</v>
      </c>
      <c r="J13" s="1">
        <f>SUMIFS(F:F,G:G,I13,B:B,$J$2)</f>
        <v>8830.6</v>
      </c>
      <c r="K13" s="5"/>
    </row>
    <row r="14" spans="2:13" x14ac:dyDescent="0.25">
      <c r="B14" s="2" t="s">
        <v>18</v>
      </c>
      <c r="C14" s="2">
        <v>1</v>
      </c>
      <c r="D14" s="2">
        <v>36</v>
      </c>
      <c r="E14" s="3">
        <f>VLOOKUP(C14,PRODUTOS!$B$2:$D$7,3,0)</f>
        <v>65.900000000000006</v>
      </c>
      <c r="F14" s="3">
        <f t="shared" si="0"/>
        <v>2372.4</v>
      </c>
      <c r="G14" s="2" t="s">
        <v>19</v>
      </c>
      <c r="I14" t="s">
        <v>19</v>
      </c>
      <c r="J14" s="1">
        <f>SUMIFS(F:F,G:G,I14,B:B,$J$2)</f>
        <v>50320.43</v>
      </c>
      <c r="K14" s="5"/>
    </row>
    <row r="15" spans="2:13" x14ac:dyDescent="0.25">
      <c r="B15" s="2" t="s">
        <v>15</v>
      </c>
      <c r="C15" s="2">
        <v>2</v>
      </c>
      <c r="D15" s="2">
        <v>13</v>
      </c>
      <c r="E15" s="3">
        <f>VLOOKUP(C15,PRODUTOS!$B$2:$D$7,3,0)</f>
        <v>125.35</v>
      </c>
      <c r="F15" s="3">
        <f t="shared" si="0"/>
        <v>1629.55</v>
      </c>
      <c r="G15" s="2" t="s">
        <v>19</v>
      </c>
      <c r="I15" t="s">
        <v>23</v>
      </c>
      <c r="J15" s="1">
        <f>SUMIFS(F:F,G:G,I15,B:B,$J$2)</f>
        <v>3439.92</v>
      </c>
      <c r="K15" s="5"/>
    </row>
    <row r="16" spans="2:13" x14ac:dyDescent="0.25">
      <c r="B16" s="2" t="s">
        <v>16</v>
      </c>
      <c r="C16" s="2">
        <v>5</v>
      </c>
      <c r="D16" s="2">
        <v>72</v>
      </c>
      <c r="E16" s="3">
        <f>VLOOKUP(C16,PRODUTOS!$B$2:$D$7,3,0)</f>
        <v>156.36000000000001</v>
      </c>
      <c r="F16" s="3">
        <f t="shared" si="0"/>
        <v>11257.920000000002</v>
      </c>
      <c r="G16" s="2" t="s">
        <v>20</v>
      </c>
      <c r="I16" t="s">
        <v>22</v>
      </c>
      <c r="J16" s="1">
        <f>SUMIFS(F:F,G:G,I16,B:B,$J$2)</f>
        <v>11208.81</v>
      </c>
      <c r="K16" s="5"/>
    </row>
    <row r="17" spans="2:13" x14ac:dyDescent="0.25">
      <c r="B17" s="2" t="s">
        <v>15</v>
      </c>
      <c r="C17" s="2">
        <v>1</v>
      </c>
      <c r="D17" s="2">
        <v>88</v>
      </c>
      <c r="E17" s="3">
        <f>VLOOKUP(C17,PRODUTOS!$B$2:$D$7,3,0)</f>
        <v>65.900000000000006</v>
      </c>
      <c r="F17" s="3">
        <f t="shared" si="0"/>
        <v>5799.2000000000007</v>
      </c>
      <c r="G17" s="2" t="s">
        <v>19</v>
      </c>
      <c r="J17" s="4"/>
    </row>
    <row r="18" spans="2:13" x14ac:dyDescent="0.25">
      <c r="B18" s="2" t="s">
        <v>2</v>
      </c>
      <c r="C18" s="2">
        <v>2</v>
      </c>
      <c r="D18" s="2">
        <v>88</v>
      </c>
      <c r="E18" s="3">
        <f>VLOOKUP(C18,PRODUTOS!$B$2:$D$7,3,0)</f>
        <v>125.35</v>
      </c>
      <c r="F18" s="3">
        <f t="shared" si="0"/>
        <v>11030.8</v>
      </c>
      <c r="G18" s="2" t="s">
        <v>24</v>
      </c>
    </row>
    <row r="19" spans="2:13" x14ac:dyDescent="0.25">
      <c r="B19" s="2" t="s">
        <v>18</v>
      </c>
      <c r="C19" s="2">
        <v>4</v>
      </c>
      <c r="D19" s="2">
        <v>20</v>
      </c>
      <c r="E19" s="3">
        <f>VLOOKUP(C19,PRODUTOS!$B$2:$D$7,3,0)</f>
        <v>102.9</v>
      </c>
      <c r="F19" s="3">
        <f t="shared" si="0"/>
        <v>2058</v>
      </c>
      <c r="G19" s="2" t="s">
        <v>26</v>
      </c>
      <c r="J19" s="7" t="s">
        <v>32</v>
      </c>
      <c r="M19" s="6"/>
    </row>
    <row r="20" spans="2:13" x14ac:dyDescent="0.25">
      <c r="B20" s="2" t="s">
        <v>18</v>
      </c>
      <c r="C20" s="2">
        <v>1</v>
      </c>
      <c r="D20" s="2">
        <v>12</v>
      </c>
      <c r="E20" s="3">
        <f>VLOOKUP(C20,PRODUTOS!$B$2:$D$7,3,0)</f>
        <v>65.900000000000006</v>
      </c>
      <c r="F20" s="3">
        <f t="shared" si="0"/>
        <v>790.80000000000007</v>
      </c>
      <c r="G20" s="2" t="s">
        <v>26</v>
      </c>
      <c r="I20" t="s">
        <v>34</v>
      </c>
    </row>
    <row r="21" spans="2:13" x14ac:dyDescent="0.25">
      <c r="B21" s="2" t="s">
        <v>1</v>
      </c>
      <c r="C21" s="2">
        <v>3</v>
      </c>
      <c r="D21" s="2">
        <v>97</v>
      </c>
      <c r="E21" s="3">
        <f>VLOOKUP(C21,PRODUTOS!$B$2:$D$7,3,0)</f>
        <v>55.99</v>
      </c>
      <c r="F21" s="3">
        <f t="shared" si="0"/>
        <v>5431.03</v>
      </c>
      <c r="G21" s="2" t="s">
        <v>24</v>
      </c>
      <c r="I21" s="7" t="s">
        <v>33</v>
      </c>
    </row>
    <row r="22" spans="2:13" x14ac:dyDescent="0.25">
      <c r="B22" s="2" t="s">
        <v>2</v>
      </c>
      <c r="C22" s="2">
        <v>1</v>
      </c>
      <c r="D22" s="2">
        <v>67</v>
      </c>
      <c r="E22" s="3">
        <f>VLOOKUP(C22,PRODUTOS!$B$2:$D$7,3,0)</f>
        <v>65.900000000000006</v>
      </c>
      <c r="F22" s="3">
        <f t="shared" si="0"/>
        <v>4415.3</v>
      </c>
      <c r="G22" s="2" t="s">
        <v>25</v>
      </c>
    </row>
    <row r="23" spans="2:13" x14ac:dyDescent="0.25">
      <c r="B23" s="2" t="s">
        <v>2</v>
      </c>
      <c r="C23" s="2">
        <v>5</v>
      </c>
      <c r="D23" s="2">
        <v>38</v>
      </c>
      <c r="E23" s="3">
        <f>VLOOKUP(C23,PRODUTOS!$B$2:$D$7,3,0)</f>
        <v>156.36000000000001</v>
      </c>
      <c r="F23" s="3">
        <f t="shared" si="0"/>
        <v>5941.68</v>
      </c>
      <c r="G23" s="2" t="s">
        <v>20</v>
      </c>
      <c r="I23" s="7"/>
    </row>
    <row r="24" spans="2:13" x14ac:dyDescent="0.25">
      <c r="B24" s="2" t="s">
        <v>15</v>
      </c>
      <c r="C24" s="2">
        <v>4</v>
      </c>
      <c r="D24" s="2">
        <v>58</v>
      </c>
      <c r="E24" s="3">
        <f>VLOOKUP(C24,PRODUTOS!$B$2:$D$7,3,0)</f>
        <v>102.9</v>
      </c>
      <c r="F24" s="3">
        <f t="shared" si="0"/>
        <v>5968.2000000000007</v>
      </c>
      <c r="G24" s="2" t="s">
        <v>26</v>
      </c>
    </row>
    <row r="25" spans="2:13" x14ac:dyDescent="0.25">
      <c r="B25" s="2" t="s">
        <v>1</v>
      </c>
      <c r="C25" s="2">
        <v>1</v>
      </c>
      <c r="D25" s="2">
        <v>27</v>
      </c>
      <c r="E25" s="3">
        <f>VLOOKUP(C25,PRODUTOS!$B$2:$D$7,3,0)</f>
        <v>65.900000000000006</v>
      </c>
      <c r="F25" s="3">
        <f t="shared" si="0"/>
        <v>1779.3000000000002</v>
      </c>
      <c r="G25" s="2" t="s">
        <v>23</v>
      </c>
      <c r="I25" s="7" t="s">
        <v>35</v>
      </c>
    </row>
    <row r="26" spans="2:13" x14ac:dyDescent="0.25">
      <c r="B26" s="2" t="s">
        <v>16</v>
      </c>
      <c r="C26" s="2">
        <v>2</v>
      </c>
      <c r="D26" s="2">
        <v>40</v>
      </c>
      <c r="E26" s="3">
        <f>VLOOKUP(C26,PRODUTOS!$B$2:$D$7,3,0)</f>
        <v>125.35</v>
      </c>
      <c r="F26" s="3">
        <f t="shared" si="0"/>
        <v>5014</v>
      </c>
      <c r="G26" s="2" t="s">
        <v>20</v>
      </c>
      <c r="J26" s="7" t="str">
        <f>HYPERLINK("mailto:"&amp;J19&amp;"?subject=" &amp; I20 &amp;"&amp;body=" &amp; M3,"Enviar")</f>
        <v>Enviar</v>
      </c>
    </row>
    <row r="27" spans="2:13" x14ac:dyDescent="0.25">
      <c r="B27" s="2" t="s">
        <v>17</v>
      </c>
      <c r="C27" s="2">
        <v>3</v>
      </c>
      <c r="D27" s="2">
        <v>100</v>
      </c>
      <c r="E27" s="3">
        <f>VLOOKUP(C27,PRODUTOS!$B$2:$D$7,3,0)</f>
        <v>55.99</v>
      </c>
      <c r="F27" s="3">
        <f t="shared" si="0"/>
        <v>5599</v>
      </c>
      <c r="G27" s="2" t="s">
        <v>22</v>
      </c>
    </row>
    <row r="28" spans="2:13" x14ac:dyDescent="0.25">
      <c r="B28" s="2" t="s">
        <v>16</v>
      </c>
      <c r="C28" s="2">
        <v>3</v>
      </c>
      <c r="D28" s="2">
        <v>28</v>
      </c>
      <c r="E28" s="3">
        <f>VLOOKUP(C28,PRODUTOS!$B$2:$D$7,3,0)</f>
        <v>55.99</v>
      </c>
      <c r="F28" s="3">
        <f t="shared" si="0"/>
        <v>1567.72</v>
      </c>
      <c r="G28" s="2" t="s">
        <v>25</v>
      </c>
      <c r="I28" s="7" t="s">
        <v>36</v>
      </c>
    </row>
    <row r="29" spans="2:13" x14ac:dyDescent="0.25">
      <c r="B29" s="2" t="s">
        <v>16</v>
      </c>
      <c r="C29" s="2">
        <v>2</v>
      </c>
      <c r="D29" s="2">
        <v>81</v>
      </c>
      <c r="E29" s="3">
        <f>VLOOKUP(C29,PRODUTOS!$B$2:$D$7,3,0)</f>
        <v>125.35</v>
      </c>
      <c r="F29" s="3">
        <f t="shared" si="0"/>
        <v>10153.35</v>
      </c>
      <c r="G29" s="2" t="s">
        <v>20</v>
      </c>
    </row>
    <row r="30" spans="2:13" x14ac:dyDescent="0.25">
      <c r="B30" s="2" t="s">
        <v>2</v>
      </c>
      <c r="C30" s="2">
        <v>4</v>
      </c>
      <c r="D30" s="2">
        <v>67</v>
      </c>
      <c r="E30" s="3">
        <f>VLOOKUP(C30,PRODUTOS!$B$2:$D$7,3,0)</f>
        <v>102.9</v>
      </c>
      <c r="F30" s="3">
        <f t="shared" si="0"/>
        <v>6894.3</v>
      </c>
      <c r="G30" s="2" t="s">
        <v>19</v>
      </c>
      <c r="I30" s="7"/>
    </row>
    <row r="31" spans="2:13" x14ac:dyDescent="0.25">
      <c r="B31" s="2" t="s">
        <v>17</v>
      </c>
      <c r="C31" s="2">
        <v>2</v>
      </c>
      <c r="D31" s="2">
        <v>63</v>
      </c>
      <c r="E31" s="3">
        <f>VLOOKUP(C31,PRODUTOS!$B$2:$D$7,3,0)</f>
        <v>125.35</v>
      </c>
      <c r="F31" s="3">
        <f t="shared" si="0"/>
        <v>7897.0499999999993</v>
      </c>
      <c r="G31" s="2" t="s">
        <v>24</v>
      </c>
    </row>
    <row r="32" spans="2:13" x14ac:dyDescent="0.25">
      <c r="B32" s="2" t="s">
        <v>1</v>
      </c>
      <c r="C32" s="2">
        <v>4</v>
      </c>
      <c r="D32" s="2">
        <v>27</v>
      </c>
      <c r="E32" s="3">
        <f>VLOOKUP(C32,PRODUTOS!$B$2:$D$7,3,0)</f>
        <v>102.9</v>
      </c>
      <c r="F32" s="3">
        <f t="shared" si="0"/>
        <v>2778.3</v>
      </c>
      <c r="G32" s="2" t="s">
        <v>20</v>
      </c>
    </row>
    <row r="33" spans="2:9" x14ac:dyDescent="0.25">
      <c r="B33" s="2" t="s">
        <v>16</v>
      </c>
      <c r="C33" s="2">
        <v>2</v>
      </c>
      <c r="D33" s="2">
        <v>38</v>
      </c>
      <c r="E33" s="3">
        <f>VLOOKUP(C33,PRODUTOS!$B$2:$D$7,3,0)</f>
        <v>125.35</v>
      </c>
      <c r="F33" s="3">
        <f t="shared" si="0"/>
        <v>4763.3</v>
      </c>
      <c r="G33" s="2" t="s">
        <v>22</v>
      </c>
    </row>
    <row r="34" spans="2:9" x14ac:dyDescent="0.25">
      <c r="B34" s="2" t="s">
        <v>15</v>
      </c>
      <c r="C34" s="2">
        <v>3</v>
      </c>
      <c r="D34" s="2">
        <v>75</v>
      </c>
      <c r="E34" s="3">
        <f>VLOOKUP(C34,PRODUTOS!$B$2:$D$7,3,0)</f>
        <v>55.99</v>
      </c>
      <c r="F34" s="3">
        <f t="shared" si="0"/>
        <v>4199.25</v>
      </c>
      <c r="G34" s="2" t="s">
        <v>22</v>
      </c>
    </row>
    <row r="35" spans="2:9" x14ac:dyDescent="0.25">
      <c r="B35" s="2" t="s">
        <v>1</v>
      </c>
      <c r="C35" s="2">
        <v>2</v>
      </c>
      <c r="D35" s="2">
        <v>99</v>
      </c>
      <c r="E35" s="3">
        <f>VLOOKUP(C35,PRODUTOS!$B$2:$D$7,3,0)</f>
        <v>125.35</v>
      </c>
      <c r="F35" s="3">
        <f t="shared" si="0"/>
        <v>12409.65</v>
      </c>
      <c r="G35" s="2" t="s">
        <v>20</v>
      </c>
    </row>
    <row r="36" spans="2:9" x14ac:dyDescent="0.25">
      <c r="B36" s="2" t="s">
        <v>15</v>
      </c>
      <c r="C36" s="2">
        <v>4</v>
      </c>
      <c r="D36" s="2">
        <v>66</v>
      </c>
      <c r="E36" s="3">
        <f>VLOOKUP(C36,PRODUTOS!$B$2:$D$7,3,0)</f>
        <v>102.9</v>
      </c>
      <c r="F36" s="3">
        <f t="shared" si="0"/>
        <v>6791.4000000000005</v>
      </c>
      <c r="G36" s="2" t="s">
        <v>21</v>
      </c>
    </row>
    <row r="37" spans="2:9" x14ac:dyDescent="0.25">
      <c r="B37" s="2" t="s">
        <v>16</v>
      </c>
      <c r="C37" s="2">
        <v>4</v>
      </c>
      <c r="D37" s="2">
        <v>63</v>
      </c>
      <c r="E37" s="3">
        <f>VLOOKUP(C37,PRODUTOS!$B$2:$D$7,3,0)</f>
        <v>102.9</v>
      </c>
      <c r="F37" s="3">
        <f t="shared" si="0"/>
        <v>6482.7000000000007</v>
      </c>
      <c r="G37" s="2" t="s">
        <v>21</v>
      </c>
      <c r="I37" s="8"/>
    </row>
    <row r="38" spans="2:9" x14ac:dyDescent="0.25">
      <c r="B38" s="2" t="s">
        <v>17</v>
      </c>
      <c r="C38" s="2">
        <v>4</v>
      </c>
      <c r="D38" s="2">
        <v>78</v>
      </c>
      <c r="E38" s="3">
        <f>VLOOKUP(C38,PRODUTOS!$B$2:$D$7,3,0)</f>
        <v>102.9</v>
      </c>
      <c r="F38" s="3">
        <f t="shared" si="0"/>
        <v>8026.2000000000007</v>
      </c>
      <c r="G38" s="2" t="s">
        <v>23</v>
      </c>
    </row>
    <row r="39" spans="2:9" x14ac:dyDescent="0.25">
      <c r="B39" s="2" t="s">
        <v>1</v>
      </c>
      <c r="C39" s="2">
        <v>5</v>
      </c>
      <c r="D39" s="2">
        <v>57</v>
      </c>
      <c r="E39" s="3">
        <f>VLOOKUP(C39,PRODUTOS!$B$2:$D$7,3,0)</f>
        <v>156.36000000000001</v>
      </c>
      <c r="F39" s="3">
        <f t="shared" si="0"/>
        <v>8912.52</v>
      </c>
      <c r="G39" s="2" t="s">
        <v>22</v>
      </c>
    </row>
    <row r="40" spans="2:9" x14ac:dyDescent="0.25">
      <c r="B40" s="2" t="s">
        <v>2</v>
      </c>
      <c r="C40" s="2">
        <v>4</v>
      </c>
      <c r="D40" s="2">
        <v>10</v>
      </c>
      <c r="E40" s="3">
        <f>VLOOKUP(C40,PRODUTOS!$B$2:$D$7,3,0)</f>
        <v>102.9</v>
      </c>
      <c r="F40" s="3">
        <f t="shared" si="0"/>
        <v>1029</v>
      </c>
      <c r="G40" s="2" t="s">
        <v>24</v>
      </c>
    </row>
    <row r="41" spans="2:9" x14ac:dyDescent="0.25">
      <c r="B41" s="2" t="s">
        <v>1</v>
      </c>
      <c r="C41" s="2">
        <v>4</v>
      </c>
      <c r="D41" s="2">
        <v>25</v>
      </c>
      <c r="E41" s="3">
        <f>VLOOKUP(C41,PRODUTOS!$B$2:$D$7,3,0)</f>
        <v>102.9</v>
      </c>
      <c r="F41" s="3">
        <f t="shared" si="0"/>
        <v>2572.5</v>
      </c>
      <c r="G41" s="2" t="s">
        <v>22</v>
      </c>
    </row>
    <row r="42" spans="2:9" x14ac:dyDescent="0.25">
      <c r="B42" s="2" t="s">
        <v>2</v>
      </c>
      <c r="C42" s="2">
        <v>5</v>
      </c>
      <c r="D42" s="2">
        <v>47</v>
      </c>
      <c r="E42" s="3">
        <f>VLOOKUP(C42,PRODUTOS!$B$2:$D$7,3,0)</f>
        <v>156.36000000000001</v>
      </c>
      <c r="F42" s="3">
        <f t="shared" si="0"/>
        <v>7348.920000000001</v>
      </c>
      <c r="G42" s="2" t="s">
        <v>26</v>
      </c>
    </row>
    <row r="43" spans="2:9" x14ac:dyDescent="0.25">
      <c r="B43" s="2" t="s">
        <v>17</v>
      </c>
      <c r="C43" s="2">
        <v>4</v>
      </c>
      <c r="D43" s="2">
        <v>63</v>
      </c>
      <c r="E43" s="3">
        <f>VLOOKUP(C43,PRODUTOS!$B$2:$D$7,3,0)</f>
        <v>102.9</v>
      </c>
      <c r="F43" s="3">
        <f t="shared" si="0"/>
        <v>6482.7000000000007</v>
      </c>
      <c r="G43" s="2" t="s">
        <v>23</v>
      </c>
    </row>
    <row r="44" spans="2:9" x14ac:dyDescent="0.25">
      <c r="B44" s="2" t="s">
        <v>1</v>
      </c>
      <c r="C44" s="2">
        <v>5</v>
      </c>
      <c r="D44" s="2">
        <v>40</v>
      </c>
      <c r="E44" s="3">
        <f>VLOOKUP(C44,PRODUTOS!$B$2:$D$7,3,0)</f>
        <v>156.36000000000001</v>
      </c>
      <c r="F44" s="3">
        <f t="shared" si="0"/>
        <v>6254.4000000000005</v>
      </c>
      <c r="G44" s="2" t="s">
        <v>22</v>
      </c>
    </row>
    <row r="45" spans="2:9" x14ac:dyDescent="0.25">
      <c r="B45" s="2" t="s">
        <v>17</v>
      </c>
      <c r="C45" s="2">
        <v>3</v>
      </c>
      <c r="D45" s="2">
        <v>50</v>
      </c>
      <c r="E45" s="3">
        <f>VLOOKUP(C45,PRODUTOS!$B$2:$D$7,3,0)</f>
        <v>55.99</v>
      </c>
      <c r="F45" s="3">
        <f t="shared" si="0"/>
        <v>2799.5</v>
      </c>
      <c r="G45" s="2" t="s">
        <v>26</v>
      </c>
    </row>
    <row r="46" spans="2:9" x14ac:dyDescent="0.25">
      <c r="B46" s="2" t="s">
        <v>18</v>
      </c>
      <c r="C46" s="2">
        <v>4</v>
      </c>
      <c r="D46" s="2">
        <v>12</v>
      </c>
      <c r="E46" s="3">
        <f>VLOOKUP(C46,PRODUTOS!$B$2:$D$7,3,0)</f>
        <v>102.9</v>
      </c>
      <c r="F46" s="3">
        <f t="shared" si="0"/>
        <v>1234.8000000000002</v>
      </c>
      <c r="G46" s="2" t="s">
        <v>21</v>
      </c>
    </row>
    <row r="47" spans="2:9" x14ac:dyDescent="0.25">
      <c r="B47" s="2" t="s">
        <v>2</v>
      </c>
      <c r="C47" s="2">
        <v>1</v>
      </c>
      <c r="D47" s="2">
        <v>32</v>
      </c>
      <c r="E47" s="3">
        <f>VLOOKUP(C47,PRODUTOS!$B$2:$D$7,3,0)</f>
        <v>65.900000000000006</v>
      </c>
      <c r="F47" s="3">
        <f t="shared" si="0"/>
        <v>2108.8000000000002</v>
      </c>
      <c r="G47" s="2" t="s">
        <v>26</v>
      </c>
    </row>
    <row r="48" spans="2:9" x14ac:dyDescent="0.25">
      <c r="B48" s="2" t="s">
        <v>15</v>
      </c>
      <c r="C48" s="2">
        <v>3</v>
      </c>
      <c r="D48" s="2">
        <v>84</v>
      </c>
      <c r="E48" s="3">
        <f>VLOOKUP(C48,PRODUTOS!$B$2:$D$7,3,0)</f>
        <v>55.99</v>
      </c>
      <c r="F48" s="3">
        <f t="shared" si="0"/>
        <v>4703.16</v>
      </c>
      <c r="G48" s="2" t="s">
        <v>26</v>
      </c>
    </row>
    <row r="49" spans="2:7" x14ac:dyDescent="0.25">
      <c r="B49" s="2" t="s">
        <v>15</v>
      </c>
      <c r="C49" s="2">
        <v>3</v>
      </c>
      <c r="D49" s="2">
        <v>95</v>
      </c>
      <c r="E49" s="3">
        <f>VLOOKUP(C49,PRODUTOS!$B$2:$D$7,3,0)</f>
        <v>55.99</v>
      </c>
      <c r="F49" s="3">
        <f t="shared" si="0"/>
        <v>5319.05</v>
      </c>
      <c r="G49" s="2" t="s">
        <v>21</v>
      </c>
    </row>
    <row r="50" spans="2:7" x14ac:dyDescent="0.25">
      <c r="B50" s="2" t="s">
        <v>17</v>
      </c>
      <c r="C50" s="2">
        <v>2</v>
      </c>
      <c r="D50" s="2">
        <v>63</v>
      </c>
      <c r="E50" s="3">
        <f>VLOOKUP(C50,PRODUTOS!$B$2:$D$7,3,0)</f>
        <v>125.35</v>
      </c>
      <c r="F50" s="3">
        <f t="shared" si="0"/>
        <v>7897.0499999999993</v>
      </c>
      <c r="G50" s="2" t="s">
        <v>19</v>
      </c>
    </row>
    <row r="51" spans="2:7" x14ac:dyDescent="0.25">
      <c r="B51" s="2" t="s">
        <v>1</v>
      </c>
      <c r="C51" s="2">
        <v>4</v>
      </c>
      <c r="D51" s="2">
        <v>56</v>
      </c>
      <c r="E51" s="3">
        <f>VLOOKUP(C51,PRODUTOS!$B$2:$D$7,3,0)</f>
        <v>102.9</v>
      </c>
      <c r="F51" s="3">
        <f t="shared" si="0"/>
        <v>5762.4000000000005</v>
      </c>
      <c r="G51" s="2" t="s">
        <v>25</v>
      </c>
    </row>
    <row r="52" spans="2:7" x14ac:dyDescent="0.25">
      <c r="B52" s="2" t="s">
        <v>1</v>
      </c>
      <c r="C52" s="2">
        <v>2</v>
      </c>
      <c r="D52" s="2">
        <v>45</v>
      </c>
      <c r="E52" s="3">
        <f>VLOOKUP(C52,PRODUTOS!$B$2:$D$7,3,0)</f>
        <v>125.35</v>
      </c>
      <c r="F52" s="3">
        <f t="shared" si="0"/>
        <v>5640.75</v>
      </c>
      <c r="G52" s="2" t="s">
        <v>26</v>
      </c>
    </row>
    <row r="53" spans="2:7" x14ac:dyDescent="0.25">
      <c r="B53" s="2" t="s">
        <v>16</v>
      </c>
      <c r="C53" s="2">
        <v>4</v>
      </c>
      <c r="D53" s="2">
        <v>98</v>
      </c>
      <c r="E53" s="3">
        <f>VLOOKUP(C53,PRODUTOS!$B$2:$D$7,3,0)</f>
        <v>102.9</v>
      </c>
      <c r="F53" s="3">
        <f t="shared" si="0"/>
        <v>10084.200000000001</v>
      </c>
      <c r="G53" s="2" t="s">
        <v>22</v>
      </c>
    </row>
    <row r="54" spans="2:7" x14ac:dyDescent="0.25">
      <c r="B54" s="2" t="s">
        <v>16</v>
      </c>
      <c r="C54" s="2">
        <v>2</v>
      </c>
      <c r="D54" s="2">
        <v>79</v>
      </c>
      <c r="E54" s="3">
        <f>VLOOKUP(C54,PRODUTOS!$B$2:$D$7,3,0)</f>
        <v>125.35</v>
      </c>
      <c r="F54" s="3">
        <f t="shared" si="0"/>
        <v>9902.65</v>
      </c>
      <c r="G54" s="2" t="s">
        <v>20</v>
      </c>
    </row>
    <row r="55" spans="2:7" x14ac:dyDescent="0.25">
      <c r="B55" s="2" t="s">
        <v>17</v>
      </c>
      <c r="C55" s="2">
        <v>3</v>
      </c>
      <c r="D55" s="2">
        <v>35</v>
      </c>
      <c r="E55" s="3">
        <f>VLOOKUP(C55,PRODUTOS!$B$2:$D$7,3,0)</f>
        <v>55.99</v>
      </c>
      <c r="F55" s="3">
        <f t="shared" si="0"/>
        <v>1959.65</v>
      </c>
      <c r="G55" s="2" t="s">
        <v>22</v>
      </c>
    </row>
    <row r="56" spans="2:7" x14ac:dyDescent="0.25">
      <c r="B56" s="2" t="s">
        <v>18</v>
      </c>
      <c r="C56" s="2">
        <v>4</v>
      </c>
      <c r="D56" s="2">
        <v>65</v>
      </c>
      <c r="E56" s="3">
        <f>VLOOKUP(C56,PRODUTOS!$B$2:$D$7,3,0)</f>
        <v>102.9</v>
      </c>
      <c r="F56" s="3">
        <f t="shared" si="0"/>
        <v>6688.5</v>
      </c>
      <c r="G56" s="2" t="s">
        <v>21</v>
      </c>
    </row>
    <row r="57" spans="2:7" x14ac:dyDescent="0.25">
      <c r="B57" s="2" t="s">
        <v>2</v>
      </c>
      <c r="C57" s="2">
        <v>3</v>
      </c>
      <c r="D57" s="2">
        <v>56</v>
      </c>
      <c r="E57" s="3">
        <f>VLOOKUP(C57,PRODUTOS!$B$2:$D$7,3,0)</f>
        <v>55.99</v>
      </c>
      <c r="F57" s="3">
        <f t="shared" si="0"/>
        <v>3135.44</v>
      </c>
      <c r="G57" s="2" t="s">
        <v>19</v>
      </c>
    </row>
    <row r="58" spans="2:7" x14ac:dyDescent="0.25">
      <c r="B58" s="2" t="s">
        <v>2</v>
      </c>
      <c r="C58" s="2">
        <v>5</v>
      </c>
      <c r="D58" s="2">
        <v>83</v>
      </c>
      <c r="E58" s="3">
        <f>VLOOKUP(C58,PRODUTOS!$B$2:$D$7,3,0)</f>
        <v>156.36000000000001</v>
      </c>
      <c r="F58" s="3">
        <f t="shared" si="0"/>
        <v>12977.880000000001</v>
      </c>
      <c r="G58" s="2" t="s">
        <v>23</v>
      </c>
    </row>
    <row r="59" spans="2:7" x14ac:dyDescent="0.25">
      <c r="B59" s="2" t="s">
        <v>15</v>
      </c>
      <c r="C59" s="2">
        <v>3</v>
      </c>
      <c r="D59" s="2">
        <v>18</v>
      </c>
      <c r="E59" s="3">
        <f>VLOOKUP(C59,PRODUTOS!$B$2:$D$7,3,0)</f>
        <v>55.99</v>
      </c>
      <c r="F59" s="3">
        <f t="shared" si="0"/>
        <v>1007.82</v>
      </c>
      <c r="G59" s="2" t="s">
        <v>26</v>
      </c>
    </row>
    <row r="60" spans="2:7" x14ac:dyDescent="0.25">
      <c r="B60" s="2" t="s">
        <v>17</v>
      </c>
      <c r="C60" s="2">
        <v>4</v>
      </c>
      <c r="D60" s="2">
        <v>51</v>
      </c>
      <c r="E60" s="3">
        <f>VLOOKUP(C60,PRODUTOS!$B$2:$D$7,3,0)</f>
        <v>102.9</v>
      </c>
      <c r="F60" s="3">
        <f t="shared" si="0"/>
        <v>5247.9000000000005</v>
      </c>
      <c r="G60" s="2" t="s">
        <v>19</v>
      </c>
    </row>
    <row r="61" spans="2:7" x14ac:dyDescent="0.25">
      <c r="B61" s="2" t="s">
        <v>16</v>
      </c>
      <c r="C61" s="2">
        <v>4</v>
      </c>
      <c r="D61" s="2">
        <v>29</v>
      </c>
      <c r="E61" s="3">
        <f>VLOOKUP(C61,PRODUTOS!$B$2:$D$7,3,0)</f>
        <v>102.9</v>
      </c>
      <c r="F61" s="3">
        <f t="shared" si="0"/>
        <v>2984.1000000000004</v>
      </c>
      <c r="G61" s="2" t="s">
        <v>22</v>
      </c>
    </row>
    <row r="62" spans="2:7" x14ac:dyDescent="0.25">
      <c r="B62" s="2" t="s">
        <v>1</v>
      </c>
      <c r="C62" s="2">
        <v>5</v>
      </c>
      <c r="D62" s="2">
        <v>32</v>
      </c>
      <c r="E62" s="3">
        <f>VLOOKUP(C62,PRODUTOS!$B$2:$D$7,3,0)</f>
        <v>156.36000000000001</v>
      </c>
      <c r="F62" s="3">
        <f t="shared" si="0"/>
        <v>5003.5200000000004</v>
      </c>
      <c r="G62" s="2" t="s">
        <v>21</v>
      </c>
    </row>
    <row r="63" spans="2:7" x14ac:dyDescent="0.25">
      <c r="B63" s="2" t="s">
        <v>16</v>
      </c>
      <c r="C63" s="2">
        <v>5</v>
      </c>
      <c r="D63" s="2">
        <v>22</v>
      </c>
      <c r="E63" s="3">
        <f>VLOOKUP(C63,PRODUTOS!$B$2:$D$7,3,0)</f>
        <v>156.36000000000001</v>
      </c>
      <c r="F63" s="3">
        <f t="shared" si="0"/>
        <v>3439.92</v>
      </c>
      <c r="G63" s="2" t="s">
        <v>23</v>
      </c>
    </row>
    <row r="64" spans="2:7" x14ac:dyDescent="0.25">
      <c r="B64" s="2" t="s">
        <v>16</v>
      </c>
      <c r="C64" s="2">
        <v>3</v>
      </c>
      <c r="D64" s="2">
        <v>60</v>
      </c>
      <c r="E64" s="3">
        <f>VLOOKUP(C64,PRODUTOS!$B$2:$D$7,3,0)</f>
        <v>55.99</v>
      </c>
      <c r="F64" s="3">
        <f t="shared" si="0"/>
        <v>3359.4</v>
      </c>
      <c r="G64" s="2" t="s">
        <v>19</v>
      </c>
    </row>
    <row r="65" spans="2:7" x14ac:dyDescent="0.25">
      <c r="B65" s="2" t="s">
        <v>16</v>
      </c>
      <c r="C65" s="2">
        <v>3</v>
      </c>
      <c r="D65" s="2">
        <v>67</v>
      </c>
      <c r="E65" s="3">
        <f>VLOOKUP(C65,PRODUTOS!$B$2:$D$7,3,0)</f>
        <v>55.99</v>
      </c>
      <c r="F65" s="3">
        <f t="shared" si="0"/>
        <v>3751.33</v>
      </c>
      <c r="G65" s="2" t="s">
        <v>25</v>
      </c>
    </row>
    <row r="66" spans="2:7" x14ac:dyDescent="0.25">
      <c r="B66" s="2" t="s">
        <v>16</v>
      </c>
      <c r="C66" s="2">
        <v>3</v>
      </c>
      <c r="D66" s="2">
        <v>16</v>
      </c>
      <c r="E66" s="3">
        <f>VLOOKUP(C66,PRODUTOS!$B$2:$D$7,3,0)</f>
        <v>55.99</v>
      </c>
      <c r="F66" s="3">
        <f t="shared" si="0"/>
        <v>895.84</v>
      </c>
      <c r="G66" s="2" t="s">
        <v>19</v>
      </c>
    </row>
    <row r="67" spans="2:7" x14ac:dyDescent="0.25">
      <c r="B67" s="2" t="s">
        <v>17</v>
      </c>
      <c r="C67" s="2">
        <v>4</v>
      </c>
      <c r="D67" s="2">
        <v>32</v>
      </c>
      <c r="E67" s="3">
        <f>VLOOKUP(C67,PRODUTOS!$B$2:$D$7,3,0)</f>
        <v>102.9</v>
      </c>
      <c r="F67" s="3">
        <f t="shared" si="0"/>
        <v>3292.8</v>
      </c>
      <c r="G67" s="2" t="s">
        <v>26</v>
      </c>
    </row>
    <row r="68" spans="2:7" x14ac:dyDescent="0.25">
      <c r="B68" s="2" t="s">
        <v>1</v>
      </c>
      <c r="C68" s="2">
        <v>3</v>
      </c>
      <c r="D68" s="2">
        <v>71</v>
      </c>
      <c r="E68" s="3">
        <f>VLOOKUP(C68,PRODUTOS!$B$2:$D$7,3,0)</f>
        <v>55.99</v>
      </c>
      <c r="F68" s="3">
        <f t="shared" ref="F68:F131" si="1">D68*E68</f>
        <v>3975.29</v>
      </c>
      <c r="G68" s="2" t="s">
        <v>25</v>
      </c>
    </row>
    <row r="69" spans="2:7" x14ac:dyDescent="0.25">
      <c r="B69" s="2" t="s">
        <v>15</v>
      </c>
      <c r="C69" s="2">
        <v>5</v>
      </c>
      <c r="D69" s="2">
        <v>93</v>
      </c>
      <c r="E69" s="3">
        <f>VLOOKUP(C69,PRODUTOS!$B$2:$D$7,3,0)</f>
        <v>156.36000000000001</v>
      </c>
      <c r="F69" s="3">
        <f t="shared" si="1"/>
        <v>14541.480000000001</v>
      </c>
      <c r="G69" s="2" t="s">
        <v>20</v>
      </c>
    </row>
    <row r="70" spans="2:7" x14ac:dyDescent="0.25">
      <c r="B70" s="2" t="s">
        <v>16</v>
      </c>
      <c r="C70" s="2">
        <v>1</v>
      </c>
      <c r="D70" s="2">
        <v>54</v>
      </c>
      <c r="E70" s="3">
        <f>VLOOKUP(C70,PRODUTOS!$B$2:$D$7,3,0)</f>
        <v>65.900000000000006</v>
      </c>
      <c r="F70" s="3">
        <f t="shared" si="1"/>
        <v>3558.6000000000004</v>
      </c>
      <c r="G70" s="2" t="s">
        <v>24</v>
      </c>
    </row>
    <row r="71" spans="2:7" x14ac:dyDescent="0.25">
      <c r="B71" s="2" t="s">
        <v>2</v>
      </c>
      <c r="C71" s="2">
        <v>4</v>
      </c>
      <c r="D71" s="2">
        <v>75</v>
      </c>
      <c r="E71" s="3">
        <f>VLOOKUP(C71,PRODUTOS!$B$2:$D$7,3,0)</f>
        <v>102.9</v>
      </c>
      <c r="F71" s="3">
        <f t="shared" si="1"/>
        <v>7717.5</v>
      </c>
      <c r="G71" s="2" t="s">
        <v>22</v>
      </c>
    </row>
    <row r="72" spans="2:7" x14ac:dyDescent="0.25">
      <c r="B72" s="2" t="s">
        <v>1</v>
      </c>
      <c r="C72" s="2">
        <v>3</v>
      </c>
      <c r="D72" s="2">
        <v>36</v>
      </c>
      <c r="E72" s="3">
        <f>VLOOKUP(C72,PRODUTOS!$B$2:$D$7,3,0)</f>
        <v>55.99</v>
      </c>
      <c r="F72" s="3">
        <f t="shared" si="1"/>
        <v>2015.64</v>
      </c>
      <c r="G72" s="2" t="s">
        <v>26</v>
      </c>
    </row>
    <row r="73" spans="2:7" x14ac:dyDescent="0.25">
      <c r="B73" s="2" t="s">
        <v>18</v>
      </c>
      <c r="C73" s="2">
        <v>2</v>
      </c>
      <c r="D73" s="2">
        <v>49</v>
      </c>
      <c r="E73" s="3">
        <f>VLOOKUP(C73,PRODUTOS!$B$2:$D$7,3,0)</f>
        <v>125.35</v>
      </c>
      <c r="F73" s="3">
        <f t="shared" si="1"/>
        <v>6142.15</v>
      </c>
      <c r="G73" s="2" t="s">
        <v>26</v>
      </c>
    </row>
    <row r="74" spans="2:7" x14ac:dyDescent="0.25">
      <c r="B74" s="2" t="s">
        <v>1</v>
      </c>
      <c r="C74" s="2">
        <v>5</v>
      </c>
      <c r="D74" s="2">
        <v>45</v>
      </c>
      <c r="E74" s="3">
        <f>VLOOKUP(C74,PRODUTOS!$B$2:$D$7,3,0)</f>
        <v>156.36000000000001</v>
      </c>
      <c r="F74" s="3">
        <f t="shared" si="1"/>
        <v>7036.2000000000007</v>
      </c>
      <c r="G74" s="2" t="s">
        <v>26</v>
      </c>
    </row>
    <row r="75" spans="2:7" x14ac:dyDescent="0.25">
      <c r="B75" s="2" t="s">
        <v>16</v>
      </c>
      <c r="C75" s="2">
        <v>4</v>
      </c>
      <c r="D75" s="2">
        <v>51</v>
      </c>
      <c r="E75" s="3">
        <f>VLOOKUP(C75,PRODUTOS!$B$2:$D$7,3,0)</f>
        <v>102.9</v>
      </c>
      <c r="F75" s="3">
        <f t="shared" si="1"/>
        <v>5247.9000000000005</v>
      </c>
      <c r="G75" s="2" t="s">
        <v>24</v>
      </c>
    </row>
    <row r="76" spans="2:7" x14ac:dyDescent="0.25">
      <c r="B76" s="2" t="s">
        <v>16</v>
      </c>
      <c r="C76" s="2">
        <v>3</v>
      </c>
      <c r="D76" s="2">
        <v>14</v>
      </c>
      <c r="E76" s="3">
        <f>VLOOKUP(C76,PRODUTOS!$B$2:$D$7,3,0)</f>
        <v>55.99</v>
      </c>
      <c r="F76" s="3">
        <f t="shared" si="1"/>
        <v>783.86</v>
      </c>
      <c r="G76" s="2" t="s">
        <v>26</v>
      </c>
    </row>
    <row r="77" spans="2:7" x14ac:dyDescent="0.25">
      <c r="B77" s="2" t="s">
        <v>2</v>
      </c>
      <c r="C77" s="2">
        <v>2</v>
      </c>
      <c r="D77" s="2">
        <v>70</v>
      </c>
      <c r="E77" s="3">
        <f>VLOOKUP(C77,PRODUTOS!$B$2:$D$7,3,0)</f>
        <v>125.35</v>
      </c>
      <c r="F77" s="3">
        <f t="shared" si="1"/>
        <v>8774.5</v>
      </c>
      <c r="G77" s="2" t="s">
        <v>25</v>
      </c>
    </row>
    <row r="78" spans="2:7" x14ac:dyDescent="0.25">
      <c r="B78" s="2" t="s">
        <v>18</v>
      </c>
      <c r="C78" s="2">
        <v>5</v>
      </c>
      <c r="D78" s="2">
        <v>82</v>
      </c>
      <c r="E78" s="3">
        <f>VLOOKUP(C78,PRODUTOS!$B$2:$D$7,3,0)</f>
        <v>156.36000000000001</v>
      </c>
      <c r="F78" s="3">
        <f t="shared" si="1"/>
        <v>12821.52</v>
      </c>
      <c r="G78" s="2" t="s">
        <v>25</v>
      </c>
    </row>
    <row r="79" spans="2:7" x14ac:dyDescent="0.25">
      <c r="B79" s="2" t="s">
        <v>18</v>
      </c>
      <c r="C79" s="2">
        <v>3</v>
      </c>
      <c r="D79" s="2">
        <v>39</v>
      </c>
      <c r="E79" s="3">
        <f>VLOOKUP(C79,PRODUTOS!$B$2:$D$7,3,0)</f>
        <v>55.99</v>
      </c>
      <c r="F79" s="3">
        <f t="shared" si="1"/>
        <v>2183.61</v>
      </c>
      <c r="G79" s="2" t="s">
        <v>22</v>
      </c>
    </row>
    <row r="80" spans="2:7" x14ac:dyDescent="0.25">
      <c r="B80" s="2" t="s">
        <v>16</v>
      </c>
      <c r="C80" s="2">
        <v>5</v>
      </c>
      <c r="D80" s="2">
        <v>38</v>
      </c>
      <c r="E80" s="3">
        <f>VLOOKUP(C80,PRODUTOS!$B$2:$D$7,3,0)</f>
        <v>156.36000000000001</v>
      </c>
      <c r="F80" s="3">
        <f t="shared" si="1"/>
        <v>5941.68</v>
      </c>
      <c r="G80" s="2" t="s">
        <v>19</v>
      </c>
    </row>
    <row r="81" spans="2:7" x14ac:dyDescent="0.25">
      <c r="B81" s="2" t="s">
        <v>17</v>
      </c>
      <c r="C81" s="2">
        <v>2</v>
      </c>
      <c r="D81" s="2">
        <v>27</v>
      </c>
      <c r="E81" s="3">
        <f>VLOOKUP(C81,PRODUTOS!$B$2:$D$7,3,0)</f>
        <v>125.35</v>
      </c>
      <c r="F81" s="3">
        <f t="shared" si="1"/>
        <v>3384.45</v>
      </c>
      <c r="G81" s="2" t="s">
        <v>24</v>
      </c>
    </row>
    <row r="82" spans="2:7" x14ac:dyDescent="0.25">
      <c r="B82" s="2" t="s">
        <v>17</v>
      </c>
      <c r="C82" s="2">
        <v>3</v>
      </c>
      <c r="D82" s="2">
        <v>94</v>
      </c>
      <c r="E82" s="3">
        <f>VLOOKUP(C82,PRODUTOS!$B$2:$D$7,3,0)</f>
        <v>55.99</v>
      </c>
      <c r="F82" s="3">
        <f t="shared" si="1"/>
        <v>5263.06</v>
      </c>
      <c r="G82" s="2" t="s">
        <v>24</v>
      </c>
    </row>
    <row r="83" spans="2:7" x14ac:dyDescent="0.25">
      <c r="B83" s="2" t="s">
        <v>16</v>
      </c>
      <c r="C83" s="2">
        <v>3</v>
      </c>
      <c r="D83" s="2">
        <v>68</v>
      </c>
      <c r="E83" s="3">
        <f>VLOOKUP(C83,PRODUTOS!$B$2:$D$7,3,0)</f>
        <v>55.99</v>
      </c>
      <c r="F83" s="3">
        <f t="shared" si="1"/>
        <v>3807.32</v>
      </c>
      <c r="G83" s="2" t="s">
        <v>24</v>
      </c>
    </row>
    <row r="84" spans="2:7" x14ac:dyDescent="0.25">
      <c r="B84" s="2" t="s">
        <v>1</v>
      </c>
      <c r="C84" s="2">
        <v>4</v>
      </c>
      <c r="D84" s="2">
        <v>36</v>
      </c>
      <c r="E84" s="3">
        <f>VLOOKUP(C84,PRODUTOS!$B$2:$D$7,3,0)</f>
        <v>102.9</v>
      </c>
      <c r="F84" s="3">
        <f t="shared" si="1"/>
        <v>3704.4</v>
      </c>
      <c r="G84" s="2" t="s">
        <v>24</v>
      </c>
    </row>
    <row r="85" spans="2:7" x14ac:dyDescent="0.25">
      <c r="B85" s="2" t="s">
        <v>1</v>
      </c>
      <c r="C85" s="2">
        <v>3</v>
      </c>
      <c r="D85" s="2">
        <v>12</v>
      </c>
      <c r="E85" s="3">
        <f>VLOOKUP(C85,PRODUTOS!$B$2:$D$7,3,0)</f>
        <v>55.99</v>
      </c>
      <c r="F85" s="3">
        <f t="shared" si="1"/>
        <v>671.88</v>
      </c>
      <c r="G85" s="2" t="s">
        <v>22</v>
      </c>
    </row>
    <row r="86" spans="2:7" x14ac:dyDescent="0.25">
      <c r="B86" s="2" t="s">
        <v>15</v>
      </c>
      <c r="C86" s="2">
        <v>2</v>
      </c>
      <c r="D86" s="2">
        <v>85</v>
      </c>
      <c r="E86" s="3">
        <f>VLOOKUP(C86,PRODUTOS!$B$2:$D$7,3,0)</f>
        <v>125.35</v>
      </c>
      <c r="F86" s="3">
        <f t="shared" si="1"/>
        <v>10654.75</v>
      </c>
      <c r="G86" s="2" t="s">
        <v>22</v>
      </c>
    </row>
    <row r="87" spans="2:7" x14ac:dyDescent="0.25">
      <c r="B87" s="2" t="s">
        <v>17</v>
      </c>
      <c r="C87" s="2">
        <v>3</v>
      </c>
      <c r="D87" s="2">
        <v>42</v>
      </c>
      <c r="E87" s="3">
        <f>VLOOKUP(C87,PRODUTOS!$B$2:$D$7,3,0)</f>
        <v>55.99</v>
      </c>
      <c r="F87" s="3">
        <f t="shared" si="1"/>
        <v>2351.58</v>
      </c>
      <c r="G87" s="2" t="s">
        <v>20</v>
      </c>
    </row>
    <row r="88" spans="2:7" x14ac:dyDescent="0.25">
      <c r="B88" s="2" t="s">
        <v>17</v>
      </c>
      <c r="C88" s="2">
        <v>1</v>
      </c>
      <c r="D88" s="2">
        <v>41</v>
      </c>
      <c r="E88" s="3">
        <f>VLOOKUP(C88,PRODUTOS!$B$2:$D$7,3,0)</f>
        <v>65.900000000000006</v>
      </c>
      <c r="F88" s="3">
        <f t="shared" si="1"/>
        <v>2701.9</v>
      </c>
      <c r="G88" s="2" t="s">
        <v>22</v>
      </c>
    </row>
    <row r="89" spans="2:7" x14ac:dyDescent="0.25">
      <c r="B89" s="2" t="s">
        <v>16</v>
      </c>
      <c r="C89" s="2">
        <v>1</v>
      </c>
      <c r="D89" s="2">
        <v>76</v>
      </c>
      <c r="E89" s="3">
        <f>VLOOKUP(C89,PRODUTOS!$B$2:$D$7,3,0)</f>
        <v>65.900000000000006</v>
      </c>
      <c r="F89" s="3">
        <f t="shared" si="1"/>
        <v>5008.4000000000005</v>
      </c>
      <c r="G89" s="2" t="s">
        <v>24</v>
      </c>
    </row>
    <row r="90" spans="2:7" x14ac:dyDescent="0.25">
      <c r="B90" s="2" t="s">
        <v>16</v>
      </c>
      <c r="C90" s="2">
        <v>4</v>
      </c>
      <c r="D90" s="2">
        <v>61</v>
      </c>
      <c r="E90" s="3">
        <f>VLOOKUP(C90,PRODUTOS!$B$2:$D$7,3,0)</f>
        <v>102.9</v>
      </c>
      <c r="F90" s="3">
        <f t="shared" si="1"/>
        <v>6276.9000000000005</v>
      </c>
      <c r="G90" s="2" t="s">
        <v>22</v>
      </c>
    </row>
    <row r="91" spans="2:7" x14ac:dyDescent="0.25">
      <c r="B91" s="2" t="s">
        <v>18</v>
      </c>
      <c r="C91" s="2">
        <v>2</v>
      </c>
      <c r="D91" s="2">
        <v>30</v>
      </c>
      <c r="E91" s="3">
        <f>VLOOKUP(C91,PRODUTOS!$B$2:$D$7,3,0)</f>
        <v>125.35</v>
      </c>
      <c r="F91" s="3">
        <f t="shared" si="1"/>
        <v>3760.5</v>
      </c>
      <c r="G91" s="2" t="s">
        <v>26</v>
      </c>
    </row>
    <row r="92" spans="2:7" x14ac:dyDescent="0.25">
      <c r="B92" s="2" t="s">
        <v>16</v>
      </c>
      <c r="C92" s="2">
        <v>1</v>
      </c>
      <c r="D92" s="2">
        <v>19</v>
      </c>
      <c r="E92" s="3">
        <f>VLOOKUP(C92,PRODUTOS!$B$2:$D$7,3,0)</f>
        <v>65.900000000000006</v>
      </c>
      <c r="F92" s="3">
        <f t="shared" si="1"/>
        <v>1252.1000000000001</v>
      </c>
      <c r="G92" s="2" t="s">
        <v>24</v>
      </c>
    </row>
    <row r="93" spans="2:7" x14ac:dyDescent="0.25">
      <c r="B93" s="2" t="s">
        <v>18</v>
      </c>
      <c r="C93" s="2">
        <v>5</v>
      </c>
      <c r="D93" s="2">
        <v>89</v>
      </c>
      <c r="E93" s="3">
        <f>VLOOKUP(C93,PRODUTOS!$B$2:$D$7,3,0)</f>
        <v>156.36000000000001</v>
      </c>
      <c r="F93" s="3">
        <f t="shared" si="1"/>
        <v>13916.04</v>
      </c>
      <c r="G93" s="2" t="s">
        <v>19</v>
      </c>
    </row>
    <row r="94" spans="2:7" x14ac:dyDescent="0.25">
      <c r="B94" s="2" t="s">
        <v>18</v>
      </c>
      <c r="C94" s="2">
        <v>5</v>
      </c>
      <c r="D94" s="2">
        <v>22</v>
      </c>
      <c r="E94" s="3">
        <f>VLOOKUP(C94,PRODUTOS!$B$2:$D$7,3,0)</f>
        <v>156.36000000000001</v>
      </c>
      <c r="F94" s="3">
        <f t="shared" si="1"/>
        <v>3439.92</v>
      </c>
      <c r="G94" s="2" t="s">
        <v>23</v>
      </c>
    </row>
    <row r="95" spans="2:7" x14ac:dyDescent="0.25">
      <c r="B95" s="2" t="s">
        <v>1</v>
      </c>
      <c r="C95" s="2">
        <v>2</v>
      </c>
      <c r="D95" s="2">
        <v>29</v>
      </c>
      <c r="E95" s="3">
        <f>VLOOKUP(C95,PRODUTOS!$B$2:$D$7,3,0)</f>
        <v>125.35</v>
      </c>
      <c r="F95" s="3">
        <f t="shared" si="1"/>
        <v>3635.1499999999996</v>
      </c>
      <c r="G95" s="2" t="s">
        <v>20</v>
      </c>
    </row>
    <row r="96" spans="2:7" x14ac:dyDescent="0.25">
      <c r="B96" s="2" t="s">
        <v>1</v>
      </c>
      <c r="C96" s="2">
        <v>1</v>
      </c>
      <c r="D96" s="2">
        <v>92</v>
      </c>
      <c r="E96" s="3">
        <f>VLOOKUP(C96,PRODUTOS!$B$2:$D$7,3,0)</f>
        <v>65.900000000000006</v>
      </c>
      <c r="F96" s="3">
        <f t="shared" si="1"/>
        <v>6062.8</v>
      </c>
      <c r="G96" s="2" t="s">
        <v>21</v>
      </c>
    </row>
    <row r="97" spans="2:7" x14ac:dyDescent="0.25">
      <c r="B97" s="2" t="s">
        <v>17</v>
      </c>
      <c r="C97" s="2">
        <v>4</v>
      </c>
      <c r="D97" s="2">
        <v>87</v>
      </c>
      <c r="E97" s="3">
        <f>VLOOKUP(C97,PRODUTOS!$B$2:$D$7,3,0)</f>
        <v>102.9</v>
      </c>
      <c r="F97" s="3">
        <f t="shared" si="1"/>
        <v>8952.3000000000011</v>
      </c>
      <c r="G97" s="2" t="s">
        <v>19</v>
      </c>
    </row>
    <row r="98" spans="2:7" x14ac:dyDescent="0.25">
      <c r="B98" s="2" t="s">
        <v>15</v>
      </c>
      <c r="C98" s="2">
        <v>2</v>
      </c>
      <c r="D98" s="2">
        <v>86</v>
      </c>
      <c r="E98" s="3">
        <f>VLOOKUP(C98,PRODUTOS!$B$2:$D$7,3,0)</f>
        <v>125.35</v>
      </c>
      <c r="F98" s="3">
        <f t="shared" si="1"/>
        <v>10780.1</v>
      </c>
      <c r="G98" s="2" t="s">
        <v>24</v>
      </c>
    </row>
    <row r="99" spans="2:7" x14ac:dyDescent="0.25">
      <c r="B99" s="2" t="s">
        <v>2</v>
      </c>
      <c r="C99" s="2">
        <v>2</v>
      </c>
      <c r="D99" s="2">
        <v>72</v>
      </c>
      <c r="E99" s="3">
        <f>VLOOKUP(C99,PRODUTOS!$B$2:$D$7,3,0)</f>
        <v>125.35</v>
      </c>
      <c r="F99" s="3">
        <f t="shared" si="1"/>
        <v>9025.1999999999989</v>
      </c>
      <c r="G99" s="2" t="s">
        <v>19</v>
      </c>
    </row>
    <row r="100" spans="2:7" x14ac:dyDescent="0.25">
      <c r="B100" s="2" t="s">
        <v>18</v>
      </c>
      <c r="C100" s="2">
        <v>3</v>
      </c>
      <c r="D100" s="2">
        <v>72</v>
      </c>
      <c r="E100" s="3">
        <f>VLOOKUP(C100,PRODUTOS!$B$2:$D$7,3,0)</f>
        <v>55.99</v>
      </c>
      <c r="F100" s="3">
        <f t="shared" si="1"/>
        <v>4031.28</v>
      </c>
      <c r="G100" s="2" t="s">
        <v>19</v>
      </c>
    </row>
    <row r="101" spans="2:7" x14ac:dyDescent="0.25">
      <c r="B101" s="2" t="s">
        <v>17</v>
      </c>
      <c r="C101" s="2">
        <v>1</v>
      </c>
      <c r="D101" s="2">
        <v>78</v>
      </c>
      <c r="E101" s="3">
        <f>VLOOKUP(C101,PRODUTOS!$B$2:$D$7,3,0)</f>
        <v>65.900000000000006</v>
      </c>
      <c r="F101" s="3">
        <f t="shared" si="1"/>
        <v>5140.2000000000007</v>
      </c>
      <c r="G101" s="2" t="s">
        <v>19</v>
      </c>
    </row>
    <row r="102" spans="2:7" x14ac:dyDescent="0.25">
      <c r="B102" s="2" t="s">
        <v>1</v>
      </c>
      <c r="C102" s="2">
        <v>5</v>
      </c>
      <c r="D102" s="2">
        <v>88</v>
      </c>
      <c r="E102" s="3">
        <f>VLOOKUP(C102,PRODUTOS!$B$2:$D$7,3,0)</f>
        <v>156.36000000000001</v>
      </c>
      <c r="F102" s="3">
        <f t="shared" si="1"/>
        <v>13759.68</v>
      </c>
      <c r="G102" s="2" t="s">
        <v>25</v>
      </c>
    </row>
    <row r="103" spans="2:7" x14ac:dyDescent="0.25">
      <c r="B103" s="2" t="s">
        <v>1</v>
      </c>
      <c r="C103" s="2">
        <v>2</v>
      </c>
      <c r="D103" s="2">
        <v>18</v>
      </c>
      <c r="E103" s="3">
        <f>VLOOKUP(C103,PRODUTOS!$B$2:$D$7,3,0)</f>
        <v>125.35</v>
      </c>
      <c r="F103" s="3">
        <f t="shared" si="1"/>
        <v>2256.2999999999997</v>
      </c>
      <c r="G103" s="2" t="s">
        <v>24</v>
      </c>
    </row>
    <row r="104" spans="2:7" x14ac:dyDescent="0.25">
      <c r="B104" s="2" t="s">
        <v>15</v>
      </c>
      <c r="C104" s="2">
        <v>2</v>
      </c>
      <c r="D104" s="2">
        <v>13</v>
      </c>
      <c r="E104" s="3">
        <f>VLOOKUP(C104,PRODUTOS!$B$2:$D$7,3,0)</f>
        <v>125.35</v>
      </c>
      <c r="F104" s="3">
        <f t="shared" si="1"/>
        <v>1629.55</v>
      </c>
      <c r="G104" s="2" t="s">
        <v>25</v>
      </c>
    </row>
    <row r="105" spans="2:7" x14ac:dyDescent="0.25">
      <c r="B105" s="2" t="s">
        <v>16</v>
      </c>
      <c r="C105" s="2">
        <v>1</v>
      </c>
      <c r="D105" s="2">
        <v>95</v>
      </c>
      <c r="E105" s="3">
        <f>VLOOKUP(C105,PRODUTOS!$B$2:$D$7,3,0)</f>
        <v>65.900000000000006</v>
      </c>
      <c r="F105" s="3">
        <f t="shared" si="1"/>
        <v>6260.5000000000009</v>
      </c>
      <c r="G105" s="2" t="s">
        <v>26</v>
      </c>
    </row>
    <row r="106" spans="2:7" x14ac:dyDescent="0.25">
      <c r="B106" s="2" t="s">
        <v>16</v>
      </c>
      <c r="C106" s="2">
        <v>4</v>
      </c>
      <c r="D106" s="2">
        <v>83</v>
      </c>
      <c r="E106" s="3">
        <f>VLOOKUP(C106,PRODUTOS!$B$2:$D$7,3,0)</f>
        <v>102.9</v>
      </c>
      <c r="F106" s="3">
        <f t="shared" si="1"/>
        <v>8540.7000000000007</v>
      </c>
      <c r="G106" s="2" t="s">
        <v>24</v>
      </c>
    </row>
    <row r="107" spans="2:7" x14ac:dyDescent="0.25">
      <c r="B107" s="2" t="s">
        <v>1</v>
      </c>
      <c r="C107" s="2">
        <v>1</v>
      </c>
      <c r="D107" s="2">
        <v>43</v>
      </c>
      <c r="E107" s="3">
        <f>VLOOKUP(C107,PRODUTOS!$B$2:$D$7,3,0)</f>
        <v>65.900000000000006</v>
      </c>
      <c r="F107" s="3">
        <f t="shared" si="1"/>
        <v>2833.7000000000003</v>
      </c>
      <c r="G107" s="2" t="s">
        <v>26</v>
      </c>
    </row>
    <row r="108" spans="2:7" x14ac:dyDescent="0.25">
      <c r="B108" s="2" t="s">
        <v>1</v>
      </c>
      <c r="C108" s="2">
        <v>1</v>
      </c>
      <c r="D108" s="2">
        <v>36</v>
      </c>
      <c r="E108" s="3">
        <f>VLOOKUP(C108,PRODUTOS!$B$2:$D$7,3,0)</f>
        <v>65.900000000000006</v>
      </c>
      <c r="F108" s="3">
        <f t="shared" si="1"/>
        <v>2372.4</v>
      </c>
      <c r="G108" s="2" t="s">
        <v>20</v>
      </c>
    </row>
    <row r="109" spans="2:7" x14ac:dyDescent="0.25">
      <c r="B109" s="2" t="s">
        <v>17</v>
      </c>
      <c r="C109" s="2">
        <v>5</v>
      </c>
      <c r="D109" s="2">
        <v>97</v>
      </c>
      <c r="E109" s="3">
        <f>VLOOKUP(C109,PRODUTOS!$B$2:$D$7,3,0)</f>
        <v>156.36000000000001</v>
      </c>
      <c r="F109" s="3">
        <f t="shared" si="1"/>
        <v>15166.920000000002</v>
      </c>
      <c r="G109" s="2" t="s">
        <v>26</v>
      </c>
    </row>
    <row r="110" spans="2:7" x14ac:dyDescent="0.25">
      <c r="B110" s="2" t="s">
        <v>16</v>
      </c>
      <c r="C110" s="2">
        <v>1</v>
      </c>
      <c r="D110" s="2">
        <v>20</v>
      </c>
      <c r="E110" s="3">
        <f>VLOOKUP(C110,PRODUTOS!$B$2:$D$7,3,0)</f>
        <v>65.900000000000006</v>
      </c>
      <c r="F110" s="3">
        <f t="shared" si="1"/>
        <v>1318</v>
      </c>
      <c r="G110" s="2" t="s">
        <v>23</v>
      </c>
    </row>
    <row r="111" spans="2:7" x14ac:dyDescent="0.25">
      <c r="B111" s="2" t="s">
        <v>17</v>
      </c>
      <c r="C111" s="2">
        <v>4</v>
      </c>
      <c r="D111" s="2">
        <v>95</v>
      </c>
      <c r="E111" s="3">
        <f>VLOOKUP(C111,PRODUTOS!$B$2:$D$7,3,0)</f>
        <v>102.9</v>
      </c>
      <c r="F111" s="3">
        <f t="shared" si="1"/>
        <v>9775.5</v>
      </c>
      <c r="G111" s="2" t="s">
        <v>21</v>
      </c>
    </row>
    <row r="112" spans="2:7" x14ac:dyDescent="0.25">
      <c r="B112" s="2" t="s">
        <v>15</v>
      </c>
      <c r="C112" s="2">
        <v>5</v>
      </c>
      <c r="D112" s="2">
        <v>78</v>
      </c>
      <c r="E112" s="3">
        <f>VLOOKUP(C112,PRODUTOS!$B$2:$D$7,3,0)</f>
        <v>156.36000000000001</v>
      </c>
      <c r="F112" s="3">
        <f t="shared" si="1"/>
        <v>12196.080000000002</v>
      </c>
      <c r="G112" s="2" t="s">
        <v>19</v>
      </c>
    </row>
    <row r="113" spans="2:7" x14ac:dyDescent="0.25">
      <c r="B113" s="2" t="s">
        <v>2</v>
      </c>
      <c r="C113" s="2">
        <v>1</v>
      </c>
      <c r="D113" s="2">
        <v>77</v>
      </c>
      <c r="E113" s="3">
        <f>VLOOKUP(C113,PRODUTOS!$B$2:$D$7,3,0)</f>
        <v>65.900000000000006</v>
      </c>
      <c r="F113" s="3">
        <f t="shared" si="1"/>
        <v>5074.3</v>
      </c>
      <c r="G113" s="2" t="s">
        <v>19</v>
      </c>
    </row>
    <row r="114" spans="2:7" x14ac:dyDescent="0.25">
      <c r="B114" s="2" t="s">
        <v>17</v>
      </c>
      <c r="C114" s="2">
        <v>5</v>
      </c>
      <c r="D114" s="2">
        <v>37</v>
      </c>
      <c r="E114" s="3">
        <f>VLOOKUP(C114,PRODUTOS!$B$2:$D$7,3,0)</f>
        <v>156.36000000000001</v>
      </c>
      <c r="F114" s="3">
        <f t="shared" si="1"/>
        <v>5785.3200000000006</v>
      </c>
      <c r="G114" s="2" t="s">
        <v>20</v>
      </c>
    </row>
    <row r="115" spans="2:7" x14ac:dyDescent="0.25">
      <c r="B115" s="2" t="s">
        <v>18</v>
      </c>
      <c r="C115" s="2">
        <v>3</v>
      </c>
      <c r="D115" s="2">
        <v>89</v>
      </c>
      <c r="E115" s="3">
        <f>VLOOKUP(C115,PRODUTOS!$B$2:$D$7,3,0)</f>
        <v>55.99</v>
      </c>
      <c r="F115" s="3">
        <f t="shared" si="1"/>
        <v>4983.1100000000006</v>
      </c>
      <c r="G115" s="2" t="s">
        <v>19</v>
      </c>
    </row>
    <row r="116" spans="2:7" x14ac:dyDescent="0.25">
      <c r="B116" s="2" t="s">
        <v>16</v>
      </c>
      <c r="C116" s="2">
        <v>1</v>
      </c>
      <c r="D116" s="2">
        <v>12</v>
      </c>
      <c r="E116" s="3">
        <f>VLOOKUP(C116,PRODUTOS!$B$2:$D$7,3,0)</f>
        <v>65.900000000000006</v>
      </c>
      <c r="F116" s="3">
        <f t="shared" si="1"/>
        <v>790.80000000000007</v>
      </c>
      <c r="G116" s="2" t="s">
        <v>25</v>
      </c>
    </row>
    <row r="117" spans="2:7" x14ac:dyDescent="0.25">
      <c r="B117" s="2" t="s">
        <v>17</v>
      </c>
      <c r="C117" s="2">
        <v>5</v>
      </c>
      <c r="D117" s="2">
        <v>61</v>
      </c>
      <c r="E117" s="3">
        <f>VLOOKUP(C117,PRODUTOS!$B$2:$D$7,3,0)</f>
        <v>156.36000000000001</v>
      </c>
      <c r="F117" s="3">
        <f t="shared" si="1"/>
        <v>9537.9600000000009</v>
      </c>
      <c r="G117" s="2" t="s">
        <v>24</v>
      </c>
    </row>
    <row r="118" spans="2:7" x14ac:dyDescent="0.25">
      <c r="B118" s="2" t="s">
        <v>17</v>
      </c>
      <c r="C118" s="2">
        <v>4</v>
      </c>
      <c r="D118" s="2">
        <v>65</v>
      </c>
      <c r="E118" s="3">
        <f>VLOOKUP(C118,PRODUTOS!$B$2:$D$7,3,0)</f>
        <v>102.9</v>
      </c>
      <c r="F118" s="3">
        <f t="shared" si="1"/>
        <v>6688.5</v>
      </c>
      <c r="G118" s="2" t="s">
        <v>22</v>
      </c>
    </row>
    <row r="119" spans="2:7" x14ac:dyDescent="0.25">
      <c r="B119" s="2" t="s">
        <v>1</v>
      </c>
      <c r="C119" s="2">
        <v>4</v>
      </c>
      <c r="D119" s="2">
        <v>20</v>
      </c>
      <c r="E119" s="3">
        <f>VLOOKUP(C119,PRODUTOS!$B$2:$D$7,3,0)</f>
        <v>102.9</v>
      </c>
      <c r="F119" s="3">
        <f t="shared" si="1"/>
        <v>2058</v>
      </c>
      <c r="G119" s="2" t="s">
        <v>19</v>
      </c>
    </row>
    <row r="120" spans="2:7" x14ac:dyDescent="0.25">
      <c r="B120" s="2" t="s">
        <v>18</v>
      </c>
      <c r="C120" s="2">
        <v>1</v>
      </c>
      <c r="D120" s="2">
        <v>49</v>
      </c>
      <c r="E120" s="3">
        <f>VLOOKUP(C120,PRODUTOS!$B$2:$D$7,3,0)</f>
        <v>65.900000000000006</v>
      </c>
      <c r="F120" s="3">
        <f t="shared" si="1"/>
        <v>3229.1000000000004</v>
      </c>
      <c r="G120" s="2" t="s">
        <v>20</v>
      </c>
    </row>
    <row r="121" spans="2:7" x14ac:dyDescent="0.25">
      <c r="B121" s="2" t="s">
        <v>2</v>
      </c>
      <c r="C121" s="2">
        <v>3</v>
      </c>
      <c r="D121" s="2">
        <v>48</v>
      </c>
      <c r="E121" s="3">
        <f>VLOOKUP(C121,PRODUTOS!$B$2:$D$7,3,0)</f>
        <v>55.99</v>
      </c>
      <c r="F121" s="3">
        <f t="shared" si="1"/>
        <v>2687.52</v>
      </c>
      <c r="G121" s="2" t="s">
        <v>26</v>
      </c>
    </row>
    <row r="122" spans="2:7" x14ac:dyDescent="0.25">
      <c r="B122" s="2" t="s">
        <v>2</v>
      </c>
      <c r="C122" s="2">
        <v>1</v>
      </c>
      <c r="D122" s="2">
        <v>44</v>
      </c>
      <c r="E122" s="3">
        <f>VLOOKUP(C122,PRODUTOS!$B$2:$D$7,3,0)</f>
        <v>65.900000000000006</v>
      </c>
      <c r="F122" s="3">
        <f t="shared" si="1"/>
        <v>2899.6000000000004</v>
      </c>
      <c r="G122" s="2" t="s">
        <v>21</v>
      </c>
    </row>
    <row r="123" spans="2:7" x14ac:dyDescent="0.25">
      <c r="B123" s="2" t="s">
        <v>17</v>
      </c>
      <c r="C123" s="2">
        <v>4</v>
      </c>
      <c r="D123" s="2">
        <v>22</v>
      </c>
      <c r="E123" s="3">
        <f>VLOOKUP(C123,PRODUTOS!$B$2:$D$7,3,0)</f>
        <v>102.9</v>
      </c>
      <c r="F123" s="3">
        <f t="shared" si="1"/>
        <v>2263.8000000000002</v>
      </c>
      <c r="G123" s="2" t="s">
        <v>25</v>
      </c>
    </row>
    <row r="124" spans="2:7" x14ac:dyDescent="0.25">
      <c r="B124" s="2" t="s">
        <v>16</v>
      </c>
      <c r="C124" s="2">
        <v>3</v>
      </c>
      <c r="D124" s="2">
        <v>36</v>
      </c>
      <c r="E124" s="3">
        <f>VLOOKUP(C124,PRODUTOS!$B$2:$D$7,3,0)</f>
        <v>55.99</v>
      </c>
      <c r="F124" s="3">
        <f t="shared" si="1"/>
        <v>2015.64</v>
      </c>
      <c r="G124" s="2" t="s">
        <v>19</v>
      </c>
    </row>
    <row r="125" spans="2:7" x14ac:dyDescent="0.25">
      <c r="B125" s="2" t="s">
        <v>18</v>
      </c>
      <c r="C125" s="2">
        <v>1</v>
      </c>
      <c r="D125" s="2">
        <v>30</v>
      </c>
      <c r="E125" s="3">
        <f>VLOOKUP(C125,PRODUTOS!$B$2:$D$7,3,0)</f>
        <v>65.900000000000006</v>
      </c>
      <c r="F125" s="3">
        <f t="shared" si="1"/>
        <v>1977.0000000000002</v>
      </c>
      <c r="G125" s="2" t="s">
        <v>20</v>
      </c>
    </row>
    <row r="126" spans="2:7" x14ac:dyDescent="0.25">
      <c r="B126" s="2" t="s">
        <v>16</v>
      </c>
      <c r="C126" s="2">
        <v>3</v>
      </c>
      <c r="D126" s="2">
        <v>78</v>
      </c>
      <c r="E126" s="3">
        <f>VLOOKUP(C126,PRODUTOS!$B$2:$D$7,3,0)</f>
        <v>55.99</v>
      </c>
      <c r="F126" s="3">
        <f t="shared" si="1"/>
        <v>4367.22</v>
      </c>
      <c r="G126" s="2" t="s">
        <v>20</v>
      </c>
    </row>
    <row r="127" spans="2:7" x14ac:dyDescent="0.25">
      <c r="B127" s="2" t="s">
        <v>18</v>
      </c>
      <c r="C127" s="2">
        <v>2</v>
      </c>
      <c r="D127" s="2">
        <v>72</v>
      </c>
      <c r="E127" s="3">
        <f>VLOOKUP(C127,PRODUTOS!$B$2:$D$7,3,0)</f>
        <v>125.35</v>
      </c>
      <c r="F127" s="3">
        <f t="shared" si="1"/>
        <v>9025.1999999999989</v>
      </c>
      <c r="G127" s="2" t="s">
        <v>22</v>
      </c>
    </row>
    <row r="128" spans="2:7" x14ac:dyDescent="0.25">
      <c r="B128" s="2" t="s">
        <v>16</v>
      </c>
      <c r="C128" s="2">
        <v>1</v>
      </c>
      <c r="D128" s="2">
        <v>19</v>
      </c>
      <c r="E128" s="3">
        <f>VLOOKUP(C128,PRODUTOS!$B$2:$D$7,3,0)</f>
        <v>65.900000000000006</v>
      </c>
      <c r="F128" s="3">
        <f t="shared" si="1"/>
        <v>1252.1000000000001</v>
      </c>
      <c r="G128" s="2" t="s">
        <v>25</v>
      </c>
    </row>
    <row r="129" spans="2:7" x14ac:dyDescent="0.25">
      <c r="B129" s="2" t="s">
        <v>18</v>
      </c>
      <c r="C129" s="2">
        <v>5</v>
      </c>
      <c r="D129" s="2">
        <v>61</v>
      </c>
      <c r="E129" s="3">
        <f>VLOOKUP(C129,PRODUTOS!$B$2:$D$7,3,0)</f>
        <v>156.36000000000001</v>
      </c>
      <c r="F129" s="3">
        <f t="shared" si="1"/>
        <v>9537.9600000000009</v>
      </c>
      <c r="G129" s="2" t="s">
        <v>21</v>
      </c>
    </row>
    <row r="130" spans="2:7" x14ac:dyDescent="0.25">
      <c r="B130" s="2" t="s">
        <v>2</v>
      </c>
      <c r="C130" s="2">
        <v>5</v>
      </c>
      <c r="D130" s="2">
        <v>80</v>
      </c>
      <c r="E130" s="3">
        <f>VLOOKUP(C130,PRODUTOS!$B$2:$D$7,3,0)</f>
        <v>156.36000000000001</v>
      </c>
      <c r="F130" s="3">
        <f t="shared" si="1"/>
        <v>12508.800000000001</v>
      </c>
      <c r="G130" s="2" t="s">
        <v>21</v>
      </c>
    </row>
    <row r="131" spans="2:7" x14ac:dyDescent="0.25">
      <c r="B131" s="2" t="s">
        <v>1</v>
      </c>
      <c r="C131" s="2">
        <v>4</v>
      </c>
      <c r="D131" s="2">
        <v>53</v>
      </c>
      <c r="E131" s="3">
        <f>VLOOKUP(C131,PRODUTOS!$B$2:$D$7,3,0)</f>
        <v>102.9</v>
      </c>
      <c r="F131" s="3">
        <f t="shared" si="1"/>
        <v>5453.7000000000007</v>
      </c>
      <c r="G131" s="2" t="s">
        <v>26</v>
      </c>
    </row>
    <row r="132" spans="2:7" x14ac:dyDescent="0.25">
      <c r="B132" s="2" t="s">
        <v>2</v>
      </c>
      <c r="C132" s="2">
        <v>1</v>
      </c>
      <c r="D132" s="2">
        <v>97</v>
      </c>
      <c r="E132" s="3">
        <f>VLOOKUP(C132,PRODUTOS!$B$2:$D$7,3,0)</f>
        <v>65.900000000000006</v>
      </c>
      <c r="F132" s="3">
        <f t="shared" ref="F132:F178" si="2">D132*E132</f>
        <v>6392.3</v>
      </c>
      <c r="G132" s="2" t="s">
        <v>24</v>
      </c>
    </row>
    <row r="133" spans="2:7" x14ac:dyDescent="0.25">
      <c r="B133" s="2" t="s">
        <v>17</v>
      </c>
      <c r="C133" s="2">
        <v>1</v>
      </c>
      <c r="D133" s="2">
        <v>31</v>
      </c>
      <c r="E133" s="3">
        <f>VLOOKUP(C133,PRODUTOS!$B$2:$D$7,3,0)</f>
        <v>65.900000000000006</v>
      </c>
      <c r="F133" s="3">
        <f t="shared" si="2"/>
        <v>2042.9</v>
      </c>
      <c r="G133" s="2" t="s">
        <v>22</v>
      </c>
    </row>
    <row r="134" spans="2:7" x14ac:dyDescent="0.25">
      <c r="B134" s="2" t="s">
        <v>18</v>
      </c>
      <c r="C134" s="2">
        <v>4</v>
      </c>
      <c r="D134" s="2">
        <v>25</v>
      </c>
      <c r="E134" s="3">
        <f>VLOOKUP(C134,PRODUTOS!$B$2:$D$7,3,0)</f>
        <v>102.9</v>
      </c>
      <c r="F134" s="3">
        <f t="shared" si="2"/>
        <v>2572.5</v>
      </c>
      <c r="G134" s="2" t="s">
        <v>21</v>
      </c>
    </row>
    <row r="135" spans="2:7" x14ac:dyDescent="0.25">
      <c r="B135" s="2" t="s">
        <v>16</v>
      </c>
      <c r="C135" s="2">
        <v>3</v>
      </c>
      <c r="D135" s="2">
        <v>69</v>
      </c>
      <c r="E135" s="3">
        <f>VLOOKUP(C135,PRODUTOS!$B$2:$D$7,3,0)</f>
        <v>55.99</v>
      </c>
      <c r="F135" s="3">
        <f t="shared" si="2"/>
        <v>3863.31</v>
      </c>
      <c r="G135" s="2" t="s">
        <v>26</v>
      </c>
    </row>
    <row r="136" spans="2:7" x14ac:dyDescent="0.25">
      <c r="B136" s="2" t="s">
        <v>16</v>
      </c>
      <c r="C136" s="2">
        <v>2</v>
      </c>
      <c r="D136" s="2">
        <v>52</v>
      </c>
      <c r="E136" s="3">
        <f>VLOOKUP(C136,PRODUTOS!$B$2:$D$7,3,0)</f>
        <v>125.35</v>
      </c>
      <c r="F136" s="3">
        <f t="shared" si="2"/>
        <v>6518.2</v>
      </c>
      <c r="G136" s="2" t="s">
        <v>26</v>
      </c>
    </row>
    <row r="137" spans="2:7" x14ac:dyDescent="0.25">
      <c r="B137" s="2" t="s">
        <v>1</v>
      </c>
      <c r="C137" s="2">
        <v>2</v>
      </c>
      <c r="D137" s="2">
        <v>75</v>
      </c>
      <c r="E137" s="3">
        <f>VLOOKUP(C137,PRODUTOS!$B$2:$D$7,3,0)</f>
        <v>125.35</v>
      </c>
      <c r="F137" s="3">
        <f t="shared" si="2"/>
        <v>9401.25</v>
      </c>
      <c r="G137" s="2" t="s">
        <v>23</v>
      </c>
    </row>
    <row r="138" spans="2:7" x14ac:dyDescent="0.25">
      <c r="B138" s="2" t="s">
        <v>16</v>
      </c>
      <c r="C138" s="2">
        <v>4</v>
      </c>
      <c r="D138" s="2">
        <v>91</v>
      </c>
      <c r="E138" s="3">
        <f>VLOOKUP(C138,PRODUTOS!$B$2:$D$7,3,0)</f>
        <v>102.9</v>
      </c>
      <c r="F138" s="3">
        <f t="shared" si="2"/>
        <v>9363.9</v>
      </c>
      <c r="G138" s="2" t="s">
        <v>19</v>
      </c>
    </row>
    <row r="139" spans="2:7" x14ac:dyDescent="0.25">
      <c r="B139" s="2" t="s">
        <v>16</v>
      </c>
      <c r="C139" s="2">
        <v>5</v>
      </c>
      <c r="D139" s="2">
        <v>64</v>
      </c>
      <c r="E139" s="3">
        <f>VLOOKUP(C139,PRODUTOS!$B$2:$D$7,3,0)</f>
        <v>156.36000000000001</v>
      </c>
      <c r="F139" s="3">
        <f t="shared" si="2"/>
        <v>10007.040000000001</v>
      </c>
      <c r="G139" s="2" t="s">
        <v>21</v>
      </c>
    </row>
    <row r="140" spans="2:7" x14ac:dyDescent="0.25">
      <c r="B140" s="2" t="s">
        <v>1</v>
      </c>
      <c r="C140" s="2">
        <v>4</v>
      </c>
      <c r="D140" s="2">
        <v>60</v>
      </c>
      <c r="E140" s="3">
        <f>VLOOKUP(C140,PRODUTOS!$B$2:$D$7,3,0)</f>
        <v>102.9</v>
      </c>
      <c r="F140" s="3">
        <f t="shared" si="2"/>
        <v>6174</v>
      </c>
      <c r="G140" s="2" t="s">
        <v>21</v>
      </c>
    </row>
    <row r="141" spans="2:7" x14ac:dyDescent="0.25">
      <c r="B141" s="2" t="s">
        <v>1</v>
      </c>
      <c r="C141" s="2">
        <v>1</v>
      </c>
      <c r="D141" s="2">
        <v>42</v>
      </c>
      <c r="E141" s="3">
        <f>VLOOKUP(C141,PRODUTOS!$B$2:$D$7,3,0)</f>
        <v>65.900000000000006</v>
      </c>
      <c r="F141" s="3">
        <f t="shared" si="2"/>
        <v>2767.8</v>
      </c>
      <c r="G141" s="2" t="s">
        <v>23</v>
      </c>
    </row>
    <row r="142" spans="2:7" x14ac:dyDescent="0.25">
      <c r="B142" s="2" t="s">
        <v>17</v>
      </c>
      <c r="C142" s="2">
        <v>4</v>
      </c>
      <c r="D142" s="2">
        <v>21</v>
      </c>
      <c r="E142" s="3">
        <f>VLOOKUP(C142,PRODUTOS!$B$2:$D$7,3,0)</f>
        <v>102.9</v>
      </c>
      <c r="F142" s="3">
        <f t="shared" si="2"/>
        <v>2160.9</v>
      </c>
      <c r="G142" s="2" t="s">
        <v>22</v>
      </c>
    </row>
    <row r="143" spans="2:7" x14ac:dyDescent="0.25">
      <c r="B143" s="2" t="s">
        <v>17</v>
      </c>
      <c r="C143" s="2">
        <v>5</v>
      </c>
      <c r="D143" s="2">
        <v>72</v>
      </c>
      <c r="E143" s="3">
        <f>VLOOKUP(C143,PRODUTOS!$B$2:$D$7,3,0)</f>
        <v>156.36000000000001</v>
      </c>
      <c r="F143" s="3">
        <f t="shared" si="2"/>
        <v>11257.920000000002</v>
      </c>
      <c r="G143" s="2" t="s">
        <v>24</v>
      </c>
    </row>
    <row r="144" spans="2:7" x14ac:dyDescent="0.25">
      <c r="B144" s="2" t="s">
        <v>2</v>
      </c>
      <c r="C144" s="2">
        <v>1</v>
      </c>
      <c r="D144" s="2">
        <v>64</v>
      </c>
      <c r="E144" s="3">
        <f>VLOOKUP(C144,PRODUTOS!$B$2:$D$7,3,0)</f>
        <v>65.900000000000006</v>
      </c>
      <c r="F144" s="3">
        <f t="shared" si="2"/>
        <v>4217.6000000000004</v>
      </c>
      <c r="G144" s="2" t="s">
        <v>19</v>
      </c>
    </row>
    <row r="145" spans="2:7" x14ac:dyDescent="0.25">
      <c r="B145" s="2" t="s">
        <v>17</v>
      </c>
      <c r="C145" s="2">
        <v>2</v>
      </c>
      <c r="D145" s="2">
        <v>90</v>
      </c>
      <c r="E145" s="3">
        <f>VLOOKUP(C145,PRODUTOS!$B$2:$D$7,3,0)</f>
        <v>125.35</v>
      </c>
      <c r="F145" s="3">
        <f t="shared" si="2"/>
        <v>11281.5</v>
      </c>
      <c r="G145" s="2" t="s">
        <v>24</v>
      </c>
    </row>
    <row r="146" spans="2:7" x14ac:dyDescent="0.25">
      <c r="B146" s="2" t="s">
        <v>2</v>
      </c>
      <c r="C146" s="2">
        <v>3</v>
      </c>
      <c r="D146" s="2">
        <v>12</v>
      </c>
      <c r="E146" s="3">
        <f>VLOOKUP(C146,PRODUTOS!$B$2:$D$7,3,0)</f>
        <v>55.99</v>
      </c>
      <c r="F146" s="3">
        <f t="shared" si="2"/>
        <v>671.88</v>
      </c>
      <c r="G146" s="2" t="s">
        <v>23</v>
      </c>
    </row>
    <row r="147" spans="2:7" x14ac:dyDescent="0.25">
      <c r="B147" s="2" t="s">
        <v>18</v>
      </c>
      <c r="C147" s="2">
        <v>5</v>
      </c>
      <c r="D147" s="2">
        <v>85</v>
      </c>
      <c r="E147" s="3">
        <f>VLOOKUP(C147,PRODUTOS!$B$2:$D$7,3,0)</f>
        <v>156.36000000000001</v>
      </c>
      <c r="F147" s="3">
        <f t="shared" si="2"/>
        <v>13290.6</v>
      </c>
      <c r="G147" s="2" t="s">
        <v>19</v>
      </c>
    </row>
    <row r="148" spans="2:7" x14ac:dyDescent="0.25">
      <c r="B148" s="2" t="s">
        <v>16</v>
      </c>
      <c r="C148" s="2">
        <v>5</v>
      </c>
      <c r="D148" s="2">
        <v>46</v>
      </c>
      <c r="E148" s="3">
        <f>VLOOKUP(C148,PRODUTOS!$B$2:$D$7,3,0)</f>
        <v>156.36000000000001</v>
      </c>
      <c r="F148" s="3">
        <f t="shared" si="2"/>
        <v>7192.56</v>
      </c>
      <c r="G148" s="2" t="s">
        <v>22</v>
      </c>
    </row>
    <row r="149" spans="2:7" x14ac:dyDescent="0.25">
      <c r="B149" s="2" t="s">
        <v>1</v>
      </c>
      <c r="C149" s="2">
        <v>5</v>
      </c>
      <c r="D149" s="2">
        <v>68</v>
      </c>
      <c r="E149" s="3">
        <f>VLOOKUP(C149,PRODUTOS!$B$2:$D$7,3,0)</f>
        <v>156.36000000000001</v>
      </c>
      <c r="F149" s="3">
        <f t="shared" si="2"/>
        <v>10632.480000000001</v>
      </c>
      <c r="G149" s="2" t="s">
        <v>20</v>
      </c>
    </row>
    <row r="150" spans="2:7" x14ac:dyDescent="0.25">
      <c r="B150" s="2" t="s">
        <v>16</v>
      </c>
      <c r="C150" s="2">
        <v>3</v>
      </c>
      <c r="D150" s="2">
        <v>39</v>
      </c>
      <c r="E150" s="3">
        <f>VLOOKUP(C150,PRODUTOS!$B$2:$D$7,3,0)</f>
        <v>55.99</v>
      </c>
      <c r="F150" s="3">
        <f t="shared" si="2"/>
        <v>2183.61</v>
      </c>
      <c r="G150" s="2" t="s">
        <v>23</v>
      </c>
    </row>
    <row r="151" spans="2:7" x14ac:dyDescent="0.25">
      <c r="B151" s="2" t="s">
        <v>1</v>
      </c>
      <c r="C151" s="2">
        <v>2</v>
      </c>
      <c r="D151" s="2">
        <v>92</v>
      </c>
      <c r="E151" s="3">
        <f>VLOOKUP(C151,PRODUTOS!$B$2:$D$7,3,0)</f>
        <v>125.35</v>
      </c>
      <c r="F151" s="3">
        <f t="shared" si="2"/>
        <v>11532.199999999999</v>
      </c>
      <c r="G151" s="2" t="s">
        <v>23</v>
      </c>
    </row>
    <row r="152" spans="2:7" x14ac:dyDescent="0.25">
      <c r="B152" s="2" t="s">
        <v>15</v>
      </c>
      <c r="C152" s="2">
        <v>5</v>
      </c>
      <c r="D152" s="2">
        <v>36</v>
      </c>
      <c r="E152" s="3">
        <f>VLOOKUP(C152,PRODUTOS!$B$2:$D$7,3,0)</f>
        <v>156.36000000000001</v>
      </c>
      <c r="F152" s="3">
        <f t="shared" si="2"/>
        <v>5628.9600000000009</v>
      </c>
      <c r="G152" s="2" t="s">
        <v>20</v>
      </c>
    </row>
    <row r="153" spans="2:7" x14ac:dyDescent="0.25">
      <c r="B153" s="2" t="s">
        <v>2</v>
      </c>
      <c r="C153" s="2">
        <v>3</v>
      </c>
      <c r="D153" s="2">
        <v>28</v>
      </c>
      <c r="E153" s="3">
        <f>VLOOKUP(C153,PRODUTOS!$B$2:$D$7,3,0)</f>
        <v>55.99</v>
      </c>
      <c r="F153" s="3">
        <f t="shared" si="2"/>
        <v>1567.72</v>
      </c>
      <c r="G153" s="2" t="s">
        <v>19</v>
      </c>
    </row>
    <row r="154" spans="2:7" x14ac:dyDescent="0.25">
      <c r="B154" s="2" t="s">
        <v>1</v>
      </c>
      <c r="C154" s="2">
        <v>4</v>
      </c>
      <c r="D154" s="2">
        <v>61</v>
      </c>
      <c r="E154" s="3">
        <f>VLOOKUP(C154,PRODUTOS!$B$2:$D$7,3,0)</f>
        <v>102.9</v>
      </c>
      <c r="F154" s="3">
        <f t="shared" si="2"/>
        <v>6276.9000000000005</v>
      </c>
      <c r="G154" s="2" t="s">
        <v>24</v>
      </c>
    </row>
    <row r="155" spans="2:7" x14ac:dyDescent="0.25">
      <c r="B155" s="2" t="s">
        <v>16</v>
      </c>
      <c r="C155" s="2">
        <v>4</v>
      </c>
      <c r="D155" s="2">
        <v>93</v>
      </c>
      <c r="E155" s="3">
        <f>VLOOKUP(C155,PRODUTOS!$B$2:$D$7,3,0)</f>
        <v>102.9</v>
      </c>
      <c r="F155" s="3">
        <f t="shared" si="2"/>
        <v>9569.7000000000007</v>
      </c>
      <c r="G155" s="2" t="s">
        <v>20</v>
      </c>
    </row>
    <row r="156" spans="2:7" x14ac:dyDescent="0.25">
      <c r="B156" s="2" t="s">
        <v>16</v>
      </c>
      <c r="C156" s="2">
        <v>4</v>
      </c>
      <c r="D156" s="2">
        <v>39</v>
      </c>
      <c r="E156" s="3">
        <f>VLOOKUP(C156,PRODUTOS!$B$2:$D$7,3,0)</f>
        <v>102.9</v>
      </c>
      <c r="F156" s="3">
        <f t="shared" si="2"/>
        <v>4013.1000000000004</v>
      </c>
      <c r="G156" s="2" t="s">
        <v>20</v>
      </c>
    </row>
    <row r="157" spans="2:7" x14ac:dyDescent="0.25">
      <c r="B157" s="2" t="s">
        <v>18</v>
      </c>
      <c r="C157" s="2">
        <v>5</v>
      </c>
      <c r="D157" s="2">
        <v>75</v>
      </c>
      <c r="E157" s="3">
        <f>VLOOKUP(C157,PRODUTOS!$B$2:$D$7,3,0)</f>
        <v>156.36000000000001</v>
      </c>
      <c r="F157" s="3">
        <f t="shared" si="2"/>
        <v>11727.000000000002</v>
      </c>
      <c r="G157" s="2" t="s">
        <v>19</v>
      </c>
    </row>
    <row r="158" spans="2:7" x14ac:dyDescent="0.25">
      <c r="B158" s="2" t="s">
        <v>16</v>
      </c>
      <c r="C158" s="2">
        <v>1</v>
      </c>
      <c r="D158" s="2">
        <v>96</v>
      </c>
      <c r="E158" s="3">
        <f>VLOOKUP(C158,PRODUTOS!$B$2:$D$7,3,0)</f>
        <v>65.900000000000006</v>
      </c>
      <c r="F158" s="3">
        <f t="shared" si="2"/>
        <v>6326.4000000000005</v>
      </c>
      <c r="G158" s="2" t="s">
        <v>24</v>
      </c>
    </row>
    <row r="159" spans="2:7" x14ac:dyDescent="0.25">
      <c r="B159" s="2" t="s">
        <v>18</v>
      </c>
      <c r="C159" s="2">
        <v>1</v>
      </c>
      <c r="D159" s="2">
        <v>50</v>
      </c>
      <c r="E159" s="3">
        <f>VLOOKUP(C159,PRODUTOS!$B$2:$D$7,3,0)</f>
        <v>65.900000000000006</v>
      </c>
      <c r="F159" s="3">
        <f t="shared" si="2"/>
        <v>3295.0000000000005</v>
      </c>
      <c r="G159" s="2" t="s">
        <v>25</v>
      </c>
    </row>
    <row r="160" spans="2:7" x14ac:dyDescent="0.25">
      <c r="B160" s="2" t="s">
        <v>15</v>
      </c>
      <c r="C160" s="2">
        <v>2</v>
      </c>
      <c r="D160" s="2">
        <v>41</v>
      </c>
      <c r="E160" s="3">
        <f>VLOOKUP(C160,PRODUTOS!$B$2:$D$7,3,0)</f>
        <v>125.35</v>
      </c>
      <c r="F160" s="3">
        <f t="shared" si="2"/>
        <v>5139.3499999999995</v>
      </c>
      <c r="G160" s="2" t="s">
        <v>26</v>
      </c>
    </row>
    <row r="161" spans="2:7" x14ac:dyDescent="0.25">
      <c r="B161" s="2" t="s">
        <v>2</v>
      </c>
      <c r="C161" s="2">
        <v>4</v>
      </c>
      <c r="D161" s="2">
        <v>58</v>
      </c>
      <c r="E161" s="3">
        <f>VLOOKUP(C161,PRODUTOS!$B$2:$D$7,3,0)</f>
        <v>102.9</v>
      </c>
      <c r="F161" s="3">
        <f t="shared" si="2"/>
        <v>5968.2000000000007</v>
      </c>
      <c r="G161" s="2" t="s">
        <v>20</v>
      </c>
    </row>
    <row r="162" spans="2:7" x14ac:dyDescent="0.25">
      <c r="B162" s="2" t="s">
        <v>17</v>
      </c>
      <c r="C162" s="2">
        <v>1</v>
      </c>
      <c r="D162" s="2">
        <v>25</v>
      </c>
      <c r="E162" s="3">
        <f>VLOOKUP(C162,PRODUTOS!$B$2:$D$7,3,0)</f>
        <v>65.900000000000006</v>
      </c>
      <c r="F162" s="3">
        <f t="shared" si="2"/>
        <v>1647.5000000000002</v>
      </c>
      <c r="G162" s="2" t="s">
        <v>21</v>
      </c>
    </row>
    <row r="163" spans="2:7" x14ac:dyDescent="0.25">
      <c r="B163" s="2" t="s">
        <v>17</v>
      </c>
      <c r="C163" s="2">
        <v>5</v>
      </c>
      <c r="D163" s="2">
        <v>67</v>
      </c>
      <c r="E163" s="3">
        <f>VLOOKUP(C163,PRODUTOS!$B$2:$D$7,3,0)</f>
        <v>156.36000000000001</v>
      </c>
      <c r="F163" s="3">
        <f t="shared" si="2"/>
        <v>10476.120000000001</v>
      </c>
      <c r="G163" s="2" t="s">
        <v>26</v>
      </c>
    </row>
    <row r="164" spans="2:7" x14ac:dyDescent="0.25">
      <c r="B164" s="2" t="s">
        <v>2</v>
      </c>
      <c r="C164" s="2">
        <v>1</v>
      </c>
      <c r="D164" s="2">
        <v>49</v>
      </c>
      <c r="E164" s="3">
        <f>VLOOKUP(C164,PRODUTOS!$B$2:$D$7,3,0)</f>
        <v>65.900000000000006</v>
      </c>
      <c r="F164" s="3">
        <f t="shared" si="2"/>
        <v>3229.1000000000004</v>
      </c>
      <c r="G164" s="2" t="s">
        <v>21</v>
      </c>
    </row>
    <row r="165" spans="2:7" x14ac:dyDescent="0.25">
      <c r="B165" s="2" t="s">
        <v>1</v>
      </c>
      <c r="C165" s="2">
        <v>5</v>
      </c>
      <c r="D165" s="2">
        <v>70</v>
      </c>
      <c r="E165" s="3">
        <f>VLOOKUP(C165,PRODUTOS!$B$2:$D$7,3,0)</f>
        <v>156.36000000000001</v>
      </c>
      <c r="F165" s="3">
        <f t="shared" si="2"/>
        <v>10945.2</v>
      </c>
      <c r="G165" s="2" t="s">
        <v>22</v>
      </c>
    </row>
    <row r="166" spans="2:7" x14ac:dyDescent="0.25">
      <c r="B166" s="2" t="s">
        <v>15</v>
      </c>
      <c r="C166" s="2">
        <v>1</v>
      </c>
      <c r="D166" s="2">
        <v>60</v>
      </c>
      <c r="E166" s="3">
        <f>VLOOKUP(C166,PRODUTOS!$B$2:$D$7,3,0)</f>
        <v>65.900000000000006</v>
      </c>
      <c r="F166" s="3">
        <f t="shared" si="2"/>
        <v>3954.0000000000005</v>
      </c>
      <c r="G166" s="2" t="s">
        <v>19</v>
      </c>
    </row>
    <row r="167" spans="2:7" x14ac:dyDescent="0.25">
      <c r="B167" s="2" t="s">
        <v>2</v>
      </c>
      <c r="C167" s="2">
        <v>2</v>
      </c>
      <c r="D167" s="2">
        <v>56</v>
      </c>
      <c r="E167" s="3">
        <f>VLOOKUP(C167,PRODUTOS!$B$2:$D$7,3,0)</f>
        <v>125.35</v>
      </c>
      <c r="F167" s="3">
        <f t="shared" si="2"/>
        <v>7019.5999999999995</v>
      </c>
      <c r="G167" s="2" t="s">
        <v>24</v>
      </c>
    </row>
    <row r="168" spans="2:7" x14ac:dyDescent="0.25">
      <c r="B168" s="2" t="s">
        <v>1</v>
      </c>
      <c r="C168" s="2">
        <v>3</v>
      </c>
      <c r="D168" s="2">
        <v>46</v>
      </c>
      <c r="E168" s="3">
        <f>VLOOKUP(C168,PRODUTOS!$B$2:$D$7,3,0)</f>
        <v>55.99</v>
      </c>
      <c r="F168" s="3">
        <f t="shared" si="2"/>
        <v>2575.54</v>
      </c>
      <c r="G168" s="2" t="s">
        <v>25</v>
      </c>
    </row>
    <row r="169" spans="2:7" x14ac:dyDescent="0.25">
      <c r="B169" s="2" t="s">
        <v>15</v>
      </c>
      <c r="C169" s="2">
        <v>3</v>
      </c>
      <c r="D169" s="2">
        <v>49</v>
      </c>
      <c r="E169" s="3">
        <f>VLOOKUP(C169,PRODUTOS!$B$2:$D$7,3,0)</f>
        <v>55.99</v>
      </c>
      <c r="F169" s="3">
        <f t="shared" si="2"/>
        <v>2743.51</v>
      </c>
      <c r="G169" s="2" t="s">
        <v>24</v>
      </c>
    </row>
    <row r="170" spans="2:7" x14ac:dyDescent="0.25">
      <c r="B170" s="2" t="s">
        <v>16</v>
      </c>
      <c r="C170" s="2">
        <v>4</v>
      </c>
      <c r="D170" s="2">
        <v>72</v>
      </c>
      <c r="E170" s="3">
        <f>VLOOKUP(C170,PRODUTOS!$B$2:$D$7,3,0)</f>
        <v>102.9</v>
      </c>
      <c r="F170" s="3">
        <f t="shared" si="2"/>
        <v>7408.8</v>
      </c>
      <c r="G170" s="2" t="s">
        <v>25</v>
      </c>
    </row>
    <row r="171" spans="2:7" x14ac:dyDescent="0.25">
      <c r="B171" s="2" t="s">
        <v>16</v>
      </c>
      <c r="C171" s="2">
        <v>2</v>
      </c>
      <c r="D171" s="2">
        <v>79</v>
      </c>
      <c r="E171" s="3">
        <f>VLOOKUP(C171,PRODUTOS!$B$2:$D$7,3,0)</f>
        <v>125.35</v>
      </c>
      <c r="F171" s="3">
        <f t="shared" si="2"/>
        <v>9902.65</v>
      </c>
      <c r="G171" s="2" t="s">
        <v>20</v>
      </c>
    </row>
    <row r="172" spans="2:7" x14ac:dyDescent="0.25">
      <c r="B172" s="2" t="s">
        <v>1</v>
      </c>
      <c r="C172" s="2">
        <v>5</v>
      </c>
      <c r="D172" s="2">
        <v>76</v>
      </c>
      <c r="E172" s="3">
        <f>VLOOKUP(C172,PRODUTOS!$B$2:$D$7,3,0)</f>
        <v>156.36000000000001</v>
      </c>
      <c r="F172" s="3">
        <f t="shared" si="2"/>
        <v>11883.36</v>
      </c>
      <c r="G172" s="2" t="s">
        <v>26</v>
      </c>
    </row>
    <row r="173" spans="2:7" x14ac:dyDescent="0.25">
      <c r="B173" s="2" t="s">
        <v>17</v>
      </c>
      <c r="C173" s="2">
        <v>1</v>
      </c>
      <c r="D173" s="2">
        <v>45</v>
      </c>
      <c r="E173" s="3">
        <f>VLOOKUP(C173,PRODUTOS!$B$2:$D$7,3,0)</f>
        <v>65.900000000000006</v>
      </c>
      <c r="F173" s="3">
        <f t="shared" si="2"/>
        <v>2965.5000000000005</v>
      </c>
      <c r="G173" s="2" t="s">
        <v>21</v>
      </c>
    </row>
    <row r="174" spans="2:7" x14ac:dyDescent="0.25">
      <c r="B174" s="2" t="s">
        <v>16</v>
      </c>
      <c r="C174" s="2">
        <v>1</v>
      </c>
      <c r="D174" s="2">
        <v>18</v>
      </c>
      <c r="E174" s="3">
        <f>VLOOKUP(C174,PRODUTOS!$B$2:$D$7,3,0)</f>
        <v>65.900000000000006</v>
      </c>
      <c r="F174" s="3">
        <f t="shared" si="2"/>
        <v>1186.2</v>
      </c>
      <c r="G174" s="2" t="s">
        <v>19</v>
      </c>
    </row>
    <row r="175" spans="2:7" x14ac:dyDescent="0.25">
      <c r="B175" s="2" t="s">
        <v>17</v>
      </c>
      <c r="C175" s="2">
        <v>4</v>
      </c>
      <c r="D175" s="2">
        <v>39</v>
      </c>
      <c r="E175" s="3">
        <f>VLOOKUP(C175,PRODUTOS!$B$2:$D$7,3,0)</f>
        <v>102.9</v>
      </c>
      <c r="F175" s="3">
        <f t="shared" si="2"/>
        <v>4013.1000000000004</v>
      </c>
      <c r="G175" s="2" t="s">
        <v>25</v>
      </c>
    </row>
    <row r="176" spans="2:7" x14ac:dyDescent="0.25">
      <c r="B176" s="2" t="s">
        <v>1</v>
      </c>
      <c r="C176" s="2">
        <v>2</v>
      </c>
      <c r="D176" s="2">
        <v>19</v>
      </c>
      <c r="E176" s="3">
        <f>VLOOKUP(C176,PRODUTOS!$B$2:$D$7,3,0)</f>
        <v>125.35</v>
      </c>
      <c r="F176" s="3">
        <f t="shared" si="2"/>
        <v>2381.65</v>
      </c>
      <c r="G176" s="2" t="s">
        <v>25</v>
      </c>
    </row>
    <row r="177" spans="2:7" x14ac:dyDescent="0.25">
      <c r="B177" s="2" t="s">
        <v>17</v>
      </c>
      <c r="C177" s="2">
        <v>5</v>
      </c>
      <c r="D177" s="2">
        <v>46</v>
      </c>
      <c r="E177" s="3">
        <f>VLOOKUP(C177,PRODUTOS!$B$2:$D$7,3,0)</f>
        <v>156.36000000000001</v>
      </c>
      <c r="F177" s="3">
        <f t="shared" si="2"/>
        <v>7192.56</v>
      </c>
      <c r="G177" s="2" t="s">
        <v>25</v>
      </c>
    </row>
    <row r="178" spans="2:7" x14ac:dyDescent="0.25">
      <c r="B178" s="2" t="s">
        <v>15</v>
      </c>
      <c r="C178" s="2">
        <v>3</v>
      </c>
      <c r="D178" s="2">
        <v>20</v>
      </c>
      <c r="E178" s="3">
        <f>VLOOKUP(C178,PRODUTOS!$B$2:$D$7,3,0)</f>
        <v>55.99</v>
      </c>
      <c r="F178" s="3">
        <f t="shared" si="2"/>
        <v>1119.8</v>
      </c>
      <c r="G178" s="2" t="s">
        <v>21</v>
      </c>
    </row>
  </sheetData>
  <autoFilter ref="B2:G178" xr:uid="{00000000-0009-0000-0000-000000000000}"/>
  <mergeCells count="1">
    <mergeCell ref="M3:M10"/>
  </mergeCells>
  <dataValidations count="1">
    <dataValidation type="list" allowBlank="1" showInputMessage="1" showErrorMessage="1" sqref="J2" xr:uid="{A380E646-59A0-44F7-9768-3B24CB723F19}">
      <formula1>"CE,MG,SP,SC,PR,RJ"</formula1>
    </dataValidation>
  </dataValidations>
  <hyperlinks>
    <hyperlink ref="J19" r:id="rId1" xr:uid="{00000000-0004-0000-0000-000000000000}"/>
    <hyperlink ref="I21" r:id="rId2" xr:uid="{00000000-0004-0000-0000-000001000000}"/>
    <hyperlink ref="I25" r:id="rId3" xr:uid="{00000000-0004-0000-0000-000003000000}"/>
    <hyperlink ref="I28" r:id="rId4" xr:uid="{00000000-0004-0000-0000-000004000000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EE19-E63E-43D3-82FF-808B13B162A3}">
  <dimension ref="B2:J178"/>
  <sheetViews>
    <sheetView workbookViewId="0">
      <selection activeCell="I21" sqref="I21"/>
    </sheetView>
  </sheetViews>
  <sheetFormatPr defaultRowHeight="15" x14ac:dyDescent="0.25"/>
  <cols>
    <col min="5" max="5" width="10.5703125" bestFit="1" customWidth="1"/>
    <col min="6" max="6" width="13.28515625" bestFit="1" customWidth="1"/>
    <col min="7" max="7" width="10.85546875" bestFit="1" customWidth="1"/>
    <col min="9" max="9" width="19.140625" bestFit="1" customWidth="1"/>
    <col min="10" max="10" width="14.28515625" bestFit="1" customWidth="1"/>
  </cols>
  <sheetData>
    <row r="2" spans="2:10" x14ac:dyDescent="0.25">
      <c r="B2" s="9" t="s">
        <v>0</v>
      </c>
      <c r="C2" s="9" t="s">
        <v>3</v>
      </c>
      <c r="D2" s="9" t="s">
        <v>4</v>
      </c>
      <c r="E2" s="9" t="s">
        <v>6</v>
      </c>
      <c r="F2" s="9" t="s">
        <v>5</v>
      </c>
      <c r="G2" s="9" t="s">
        <v>7</v>
      </c>
      <c r="I2" s="10" t="s">
        <v>0</v>
      </c>
      <c r="J2" s="10" t="s">
        <v>18</v>
      </c>
    </row>
    <row r="3" spans="2:10" x14ac:dyDescent="0.25">
      <c r="B3" s="2" t="s">
        <v>15</v>
      </c>
      <c r="C3" s="2">
        <v>1</v>
      </c>
      <c r="D3" s="2">
        <v>12</v>
      </c>
      <c r="E3" s="3">
        <f>VLOOKUP(C3,PRODUTOS!$B$2:$D$7,3,0)</f>
        <v>65.900000000000006</v>
      </c>
      <c r="F3" s="3">
        <f>D3*E3</f>
        <v>790.80000000000007</v>
      </c>
      <c r="G3" s="2" t="s">
        <v>26</v>
      </c>
    </row>
    <row r="4" spans="2:10" x14ac:dyDescent="0.25">
      <c r="B4" s="2" t="s">
        <v>16</v>
      </c>
      <c r="C4" s="2">
        <v>5</v>
      </c>
      <c r="D4" s="2">
        <v>88</v>
      </c>
      <c r="E4" s="3">
        <f>VLOOKUP(C4,PRODUTOS!$B$2:$D$7,3,0)</f>
        <v>156.36000000000001</v>
      </c>
      <c r="F4" s="3">
        <f t="shared" ref="F4:F67" si="0">D4*E4</f>
        <v>13759.68</v>
      </c>
      <c r="G4" s="2" t="s">
        <v>25</v>
      </c>
      <c r="I4" t="s">
        <v>27</v>
      </c>
      <c r="J4" s="1">
        <f>SUMIF(B:B,J2,F:F)</f>
        <v>122701.49000000002</v>
      </c>
    </row>
    <row r="5" spans="2:10" x14ac:dyDescent="0.25">
      <c r="B5" s="2" t="s">
        <v>15</v>
      </c>
      <c r="C5" s="2">
        <v>2</v>
      </c>
      <c r="D5" s="2">
        <v>13</v>
      </c>
      <c r="E5" s="3">
        <f>VLOOKUP(C5,PRODUTOS!$B$2:$D$7,3,0)</f>
        <v>125.35</v>
      </c>
      <c r="F5" s="3">
        <f t="shared" si="0"/>
        <v>1629.55</v>
      </c>
      <c r="G5" s="2" t="s">
        <v>21</v>
      </c>
      <c r="I5" t="s">
        <v>28</v>
      </c>
      <c r="J5">
        <f>COUNTIF(B:B,J2)</f>
        <v>22</v>
      </c>
    </row>
    <row r="6" spans="2:10" x14ac:dyDescent="0.25">
      <c r="B6" s="2" t="s">
        <v>17</v>
      </c>
      <c r="C6" s="2">
        <v>2</v>
      </c>
      <c r="D6" s="2">
        <v>97</v>
      </c>
      <c r="E6" s="3">
        <f>VLOOKUP(C6,PRODUTOS!$B$2:$D$7,3,0)</f>
        <v>125.35</v>
      </c>
      <c r="F6" s="3">
        <f t="shared" si="0"/>
        <v>12158.949999999999</v>
      </c>
      <c r="G6" s="2" t="s">
        <v>26</v>
      </c>
      <c r="I6" t="s">
        <v>29</v>
      </c>
      <c r="J6" s="1">
        <f>AVERAGEIF(B:B,J2,F:F)</f>
        <v>5577.340454545455</v>
      </c>
    </row>
    <row r="7" spans="2:10" x14ac:dyDescent="0.25">
      <c r="B7" s="2" t="s">
        <v>17</v>
      </c>
      <c r="C7" s="2">
        <v>2</v>
      </c>
      <c r="D7" s="2">
        <v>79</v>
      </c>
      <c r="E7" s="3">
        <f>VLOOKUP(C7,PRODUTOS!$B$2:$D$7,3,0)</f>
        <v>125.35</v>
      </c>
      <c r="F7" s="3">
        <f t="shared" si="0"/>
        <v>9902.65</v>
      </c>
      <c r="G7" s="2" t="s">
        <v>21</v>
      </c>
      <c r="I7" t="s">
        <v>30</v>
      </c>
      <c r="J7" s="5">
        <f>COUNTIF(B:B,J2)/(COUNTA(B:B)-1)</f>
        <v>0.125</v>
      </c>
    </row>
    <row r="8" spans="2:10" x14ac:dyDescent="0.25">
      <c r="B8" s="2" t="s">
        <v>16</v>
      </c>
      <c r="C8" s="2">
        <v>5</v>
      </c>
      <c r="D8" s="2">
        <v>83</v>
      </c>
      <c r="E8" s="3">
        <f>VLOOKUP(C8,PRODUTOS!$B$2:$D$7,3,0)</f>
        <v>156.36000000000001</v>
      </c>
      <c r="F8" s="3">
        <f t="shared" si="0"/>
        <v>12977.880000000001</v>
      </c>
      <c r="G8" s="2" t="s">
        <v>24</v>
      </c>
      <c r="I8" t="s">
        <v>31</v>
      </c>
      <c r="J8" s="4" t="str">
        <f>INDEX(I9:I16,MATCH(MAX(J9:J16),J9:J16,0))</f>
        <v>ANA</v>
      </c>
    </row>
    <row r="9" spans="2:10" x14ac:dyDescent="0.25">
      <c r="B9" s="2" t="s">
        <v>18</v>
      </c>
      <c r="C9" s="2">
        <v>1</v>
      </c>
      <c r="D9" s="2">
        <v>55</v>
      </c>
      <c r="E9" s="3">
        <f>VLOOKUP(C9,PRODUTOS!$B$2:$D$7,3,0)</f>
        <v>65.900000000000006</v>
      </c>
      <c r="F9" s="3">
        <f t="shared" si="0"/>
        <v>3624.5000000000005</v>
      </c>
      <c r="G9" s="2" t="s">
        <v>20</v>
      </c>
      <c r="I9" t="s">
        <v>26</v>
      </c>
      <c r="J9" s="1">
        <f>SUMIFS(F:F,G:G,I9,B:B,$J$2)</f>
        <v>12751.45</v>
      </c>
    </row>
    <row r="10" spans="2:10" x14ac:dyDescent="0.25">
      <c r="B10" s="2" t="s">
        <v>2</v>
      </c>
      <c r="C10" s="2">
        <v>2</v>
      </c>
      <c r="D10" s="2">
        <v>83</v>
      </c>
      <c r="E10" s="3">
        <f>VLOOKUP(C10,PRODUTOS!$B$2:$D$7,3,0)</f>
        <v>125.35</v>
      </c>
      <c r="F10" s="3">
        <f t="shared" si="0"/>
        <v>10404.049999999999</v>
      </c>
      <c r="G10" s="2" t="s">
        <v>21</v>
      </c>
      <c r="I10" t="s">
        <v>25</v>
      </c>
      <c r="J10" s="1">
        <f>SUMIFS(F:F,G:G,I10,B:B,$J$2)</f>
        <v>16116.52</v>
      </c>
    </row>
    <row r="11" spans="2:10" x14ac:dyDescent="0.25">
      <c r="B11" s="2" t="s">
        <v>2</v>
      </c>
      <c r="C11" s="2">
        <v>1</v>
      </c>
      <c r="D11" s="2">
        <v>40</v>
      </c>
      <c r="E11" s="3">
        <f>VLOOKUP(C11,PRODUTOS!$B$2:$D$7,3,0)</f>
        <v>65.900000000000006</v>
      </c>
      <c r="F11" s="3">
        <f t="shared" si="0"/>
        <v>2636</v>
      </c>
      <c r="G11" s="2" t="s">
        <v>20</v>
      </c>
      <c r="I11" t="s">
        <v>21</v>
      </c>
      <c r="J11" s="1">
        <f>SUMIFS(F:F,G:G,I11,B:B,$J$2)</f>
        <v>20033.760000000002</v>
      </c>
    </row>
    <row r="12" spans="2:10" x14ac:dyDescent="0.25">
      <c r="B12" s="2" t="s">
        <v>1</v>
      </c>
      <c r="C12" s="2">
        <v>1</v>
      </c>
      <c r="D12" s="2">
        <v>75</v>
      </c>
      <c r="E12" s="3">
        <f>VLOOKUP(C12,PRODUTOS!$B$2:$D$7,3,0)</f>
        <v>65.900000000000006</v>
      </c>
      <c r="F12" s="3">
        <f t="shared" si="0"/>
        <v>4942.5</v>
      </c>
      <c r="G12" s="2" t="s">
        <v>26</v>
      </c>
      <c r="I12" t="s">
        <v>24</v>
      </c>
      <c r="J12" s="1">
        <f>SUMIFS(F:F,G:G,I12,B:B,$J$2)</f>
        <v>0</v>
      </c>
    </row>
    <row r="13" spans="2:10" x14ac:dyDescent="0.25">
      <c r="B13" s="2" t="s">
        <v>2</v>
      </c>
      <c r="C13" s="2">
        <v>4</v>
      </c>
      <c r="D13" s="2">
        <v>93</v>
      </c>
      <c r="E13" s="3">
        <f>VLOOKUP(C13,PRODUTOS!$B$2:$D$7,3,0)</f>
        <v>102.9</v>
      </c>
      <c r="F13" s="3">
        <f t="shared" si="0"/>
        <v>9569.7000000000007</v>
      </c>
      <c r="G13" s="2" t="s">
        <v>20</v>
      </c>
      <c r="I13" t="s">
        <v>20</v>
      </c>
      <c r="J13" s="1">
        <f>SUMIFS(F:F,G:G,I13,B:B,$J$2)</f>
        <v>8830.6</v>
      </c>
    </row>
    <row r="14" spans="2:10" x14ac:dyDescent="0.25">
      <c r="B14" s="2" t="s">
        <v>18</v>
      </c>
      <c r="C14" s="2">
        <v>1</v>
      </c>
      <c r="D14" s="2">
        <v>36</v>
      </c>
      <c r="E14" s="3">
        <f>VLOOKUP(C14,PRODUTOS!$B$2:$D$7,3,0)</f>
        <v>65.900000000000006</v>
      </c>
      <c r="F14" s="3">
        <f t="shared" si="0"/>
        <v>2372.4</v>
      </c>
      <c r="G14" s="2" t="s">
        <v>19</v>
      </c>
      <c r="I14" t="s">
        <v>19</v>
      </c>
      <c r="J14" s="1">
        <f>SUMIFS(F:F,G:G,I14,B:B,$J$2)</f>
        <v>50320.43</v>
      </c>
    </row>
    <row r="15" spans="2:10" x14ac:dyDescent="0.25">
      <c r="B15" s="2" t="s">
        <v>15</v>
      </c>
      <c r="C15" s="2">
        <v>2</v>
      </c>
      <c r="D15" s="2">
        <v>13</v>
      </c>
      <c r="E15" s="3">
        <f>VLOOKUP(C15,PRODUTOS!$B$2:$D$7,3,0)</f>
        <v>125.35</v>
      </c>
      <c r="F15" s="3">
        <f t="shared" si="0"/>
        <v>1629.55</v>
      </c>
      <c r="G15" s="2" t="s">
        <v>19</v>
      </c>
      <c r="I15" t="s">
        <v>23</v>
      </c>
      <c r="J15" s="1">
        <f>SUMIFS(F:F,G:G,I15,B:B,$J$2)</f>
        <v>3439.92</v>
      </c>
    </row>
    <row r="16" spans="2:10" x14ac:dyDescent="0.25">
      <c r="B16" s="2" t="s">
        <v>16</v>
      </c>
      <c r="C16" s="2">
        <v>5</v>
      </c>
      <c r="D16" s="2">
        <v>72</v>
      </c>
      <c r="E16" s="3">
        <f>VLOOKUP(C16,PRODUTOS!$B$2:$D$7,3,0)</f>
        <v>156.36000000000001</v>
      </c>
      <c r="F16" s="3">
        <f t="shared" si="0"/>
        <v>11257.920000000002</v>
      </c>
      <c r="G16" s="2" t="s">
        <v>20</v>
      </c>
      <c r="I16" t="s">
        <v>22</v>
      </c>
      <c r="J16" s="1">
        <f>SUMIFS(F:F,G:G,I16,B:B,$J$2)</f>
        <v>11208.81</v>
      </c>
    </row>
    <row r="17" spans="2:7" x14ac:dyDescent="0.25">
      <c r="B17" s="2" t="s">
        <v>15</v>
      </c>
      <c r="C17" s="2">
        <v>1</v>
      </c>
      <c r="D17" s="2">
        <v>88</v>
      </c>
      <c r="E17" s="3">
        <f>VLOOKUP(C17,PRODUTOS!$B$2:$D$7,3,0)</f>
        <v>65.900000000000006</v>
      </c>
      <c r="F17" s="3">
        <f t="shared" si="0"/>
        <v>5799.2000000000007</v>
      </c>
      <c r="G17" s="2" t="s">
        <v>19</v>
      </c>
    </row>
    <row r="18" spans="2:7" x14ac:dyDescent="0.25">
      <c r="B18" s="2" t="s">
        <v>2</v>
      </c>
      <c r="C18" s="2">
        <v>2</v>
      </c>
      <c r="D18" s="2">
        <v>88</v>
      </c>
      <c r="E18" s="3">
        <f>VLOOKUP(C18,PRODUTOS!$B$2:$D$7,3,0)</f>
        <v>125.35</v>
      </c>
      <c r="F18" s="3">
        <f t="shared" si="0"/>
        <v>11030.8</v>
      </c>
      <c r="G18" s="2" t="s">
        <v>24</v>
      </c>
    </row>
    <row r="19" spans="2:7" x14ac:dyDescent="0.25">
      <c r="B19" s="2" t="s">
        <v>18</v>
      </c>
      <c r="C19" s="2">
        <v>4</v>
      </c>
      <c r="D19" s="2">
        <v>20</v>
      </c>
      <c r="E19" s="3">
        <f>VLOOKUP(C19,PRODUTOS!$B$2:$D$7,3,0)</f>
        <v>102.9</v>
      </c>
      <c r="F19" s="3">
        <f t="shared" si="0"/>
        <v>2058</v>
      </c>
      <c r="G19" s="2" t="s">
        <v>26</v>
      </c>
    </row>
    <row r="20" spans="2:7" x14ac:dyDescent="0.25">
      <c r="B20" s="2" t="s">
        <v>18</v>
      </c>
      <c r="C20" s="2">
        <v>1</v>
      </c>
      <c r="D20" s="2">
        <v>12</v>
      </c>
      <c r="E20" s="3">
        <f>VLOOKUP(C20,PRODUTOS!$B$2:$D$7,3,0)</f>
        <v>65.900000000000006</v>
      </c>
      <c r="F20" s="3">
        <f t="shared" si="0"/>
        <v>790.80000000000007</v>
      </c>
      <c r="G20" s="2" t="s">
        <v>26</v>
      </c>
    </row>
    <row r="21" spans="2:7" x14ac:dyDescent="0.25">
      <c r="B21" s="2" t="s">
        <v>1</v>
      </c>
      <c r="C21" s="2">
        <v>3</v>
      </c>
      <c r="D21" s="2">
        <v>97</v>
      </c>
      <c r="E21" s="3">
        <f>VLOOKUP(C21,PRODUTOS!$B$2:$D$7,3,0)</f>
        <v>55.99</v>
      </c>
      <c r="F21" s="3">
        <f t="shared" si="0"/>
        <v>5431.03</v>
      </c>
      <c r="G21" s="2" t="s">
        <v>24</v>
      </c>
    </row>
    <row r="22" spans="2:7" x14ac:dyDescent="0.25">
      <c r="B22" s="2" t="s">
        <v>2</v>
      </c>
      <c r="C22" s="2">
        <v>1</v>
      </c>
      <c r="D22" s="2">
        <v>67</v>
      </c>
      <c r="E22" s="3">
        <f>VLOOKUP(C22,PRODUTOS!$B$2:$D$7,3,0)</f>
        <v>65.900000000000006</v>
      </c>
      <c r="F22" s="3">
        <f t="shared" si="0"/>
        <v>4415.3</v>
      </c>
      <c r="G22" s="2" t="s">
        <v>25</v>
      </c>
    </row>
    <row r="23" spans="2:7" x14ac:dyDescent="0.25">
      <c r="B23" s="2" t="s">
        <v>2</v>
      </c>
      <c r="C23" s="2">
        <v>5</v>
      </c>
      <c r="D23" s="2">
        <v>38</v>
      </c>
      <c r="E23" s="3">
        <f>VLOOKUP(C23,PRODUTOS!$B$2:$D$7,3,0)</f>
        <v>156.36000000000001</v>
      </c>
      <c r="F23" s="3">
        <f t="shared" si="0"/>
        <v>5941.68</v>
      </c>
      <c r="G23" s="2" t="s">
        <v>20</v>
      </c>
    </row>
    <row r="24" spans="2:7" x14ac:dyDescent="0.25">
      <c r="B24" s="2" t="s">
        <v>15</v>
      </c>
      <c r="C24" s="2">
        <v>4</v>
      </c>
      <c r="D24" s="2">
        <v>58</v>
      </c>
      <c r="E24" s="3">
        <f>VLOOKUP(C24,PRODUTOS!$B$2:$D$7,3,0)</f>
        <v>102.9</v>
      </c>
      <c r="F24" s="3">
        <f t="shared" si="0"/>
        <v>5968.2000000000007</v>
      </c>
      <c r="G24" s="2" t="s">
        <v>26</v>
      </c>
    </row>
    <row r="25" spans="2:7" x14ac:dyDescent="0.25">
      <c r="B25" s="2" t="s">
        <v>1</v>
      </c>
      <c r="C25" s="2">
        <v>1</v>
      </c>
      <c r="D25" s="2">
        <v>27</v>
      </c>
      <c r="E25" s="3">
        <f>VLOOKUP(C25,PRODUTOS!$B$2:$D$7,3,0)</f>
        <v>65.900000000000006</v>
      </c>
      <c r="F25" s="3">
        <f t="shared" si="0"/>
        <v>1779.3000000000002</v>
      </c>
      <c r="G25" s="2" t="s">
        <v>23</v>
      </c>
    </row>
    <row r="26" spans="2:7" x14ac:dyDescent="0.25">
      <c r="B26" s="2" t="s">
        <v>16</v>
      </c>
      <c r="C26" s="2">
        <v>2</v>
      </c>
      <c r="D26" s="2">
        <v>40</v>
      </c>
      <c r="E26" s="3">
        <f>VLOOKUP(C26,PRODUTOS!$B$2:$D$7,3,0)</f>
        <v>125.35</v>
      </c>
      <c r="F26" s="3">
        <f t="shared" si="0"/>
        <v>5014</v>
      </c>
      <c r="G26" s="2" t="s">
        <v>20</v>
      </c>
    </row>
    <row r="27" spans="2:7" x14ac:dyDescent="0.25">
      <c r="B27" s="2" t="s">
        <v>17</v>
      </c>
      <c r="C27" s="2">
        <v>3</v>
      </c>
      <c r="D27" s="2">
        <v>100</v>
      </c>
      <c r="E27" s="3">
        <f>VLOOKUP(C27,PRODUTOS!$B$2:$D$7,3,0)</f>
        <v>55.99</v>
      </c>
      <c r="F27" s="3">
        <f t="shared" si="0"/>
        <v>5599</v>
      </c>
      <c r="G27" s="2" t="s">
        <v>22</v>
      </c>
    </row>
    <row r="28" spans="2:7" x14ac:dyDescent="0.25">
      <c r="B28" s="2" t="s">
        <v>16</v>
      </c>
      <c r="C28" s="2">
        <v>3</v>
      </c>
      <c r="D28" s="2">
        <v>28</v>
      </c>
      <c r="E28" s="3">
        <f>VLOOKUP(C28,PRODUTOS!$B$2:$D$7,3,0)</f>
        <v>55.99</v>
      </c>
      <c r="F28" s="3">
        <f t="shared" si="0"/>
        <v>1567.72</v>
      </c>
      <c r="G28" s="2" t="s">
        <v>25</v>
      </c>
    </row>
    <row r="29" spans="2:7" x14ac:dyDescent="0.25">
      <c r="B29" s="2" t="s">
        <v>16</v>
      </c>
      <c r="C29" s="2">
        <v>2</v>
      </c>
      <c r="D29" s="2">
        <v>81</v>
      </c>
      <c r="E29" s="3">
        <f>VLOOKUP(C29,PRODUTOS!$B$2:$D$7,3,0)</f>
        <v>125.35</v>
      </c>
      <c r="F29" s="3">
        <f t="shared" si="0"/>
        <v>10153.35</v>
      </c>
      <c r="G29" s="2" t="s">
        <v>20</v>
      </c>
    </row>
    <row r="30" spans="2:7" x14ac:dyDescent="0.25">
      <c r="B30" s="2" t="s">
        <v>2</v>
      </c>
      <c r="C30" s="2">
        <v>4</v>
      </c>
      <c r="D30" s="2">
        <v>67</v>
      </c>
      <c r="E30" s="3">
        <f>VLOOKUP(C30,PRODUTOS!$B$2:$D$7,3,0)</f>
        <v>102.9</v>
      </c>
      <c r="F30" s="3">
        <f t="shared" si="0"/>
        <v>6894.3</v>
      </c>
      <c r="G30" s="2" t="s">
        <v>19</v>
      </c>
    </row>
    <row r="31" spans="2:7" x14ac:dyDescent="0.25">
      <c r="B31" s="2" t="s">
        <v>17</v>
      </c>
      <c r="C31" s="2">
        <v>2</v>
      </c>
      <c r="D31" s="2">
        <v>63</v>
      </c>
      <c r="E31" s="3">
        <f>VLOOKUP(C31,PRODUTOS!$B$2:$D$7,3,0)</f>
        <v>125.35</v>
      </c>
      <c r="F31" s="3">
        <f t="shared" si="0"/>
        <v>7897.0499999999993</v>
      </c>
      <c r="G31" s="2" t="s">
        <v>24</v>
      </c>
    </row>
    <row r="32" spans="2:7" x14ac:dyDescent="0.25">
      <c r="B32" s="2" t="s">
        <v>1</v>
      </c>
      <c r="C32" s="2">
        <v>4</v>
      </c>
      <c r="D32" s="2">
        <v>27</v>
      </c>
      <c r="E32" s="3">
        <f>VLOOKUP(C32,PRODUTOS!$B$2:$D$7,3,0)</f>
        <v>102.9</v>
      </c>
      <c r="F32" s="3">
        <f t="shared" si="0"/>
        <v>2778.3</v>
      </c>
      <c r="G32" s="2" t="s">
        <v>20</v>
      </c>
    </row>
    <row r="33" spans="2:7" x14ac:dyDescent="0.25">
      <c r="B33" s="2" t="s">
        <v>16</v>
      </c>
      <c r="C33" s="2">
        <v>2</v>
      </c>
      <c r="D33" s="2">
        <v>38</v>
      </c>
      <c r="E33" s="3">
        <f>VLOOKUP(C33,PRODUTOS!$B$2:$D$7,3,0)</f>
        <v>125.35</v>
      </c>
      <c r="F33" s="3">
        <f t="shared" si="0"/>
        <v>4763.3</v>
      </c>
      <c r="G33" s="2" t="s">
        <v>22</v>
      </c>
    </row>
    <row r="34" spans="2:7" x14ac:dyDescent="0.25">
      <c r="B34" s="2" t="s">
        <v>15</v>
      </c>
      <c r="C34" s="2">
        <v>3</v>
      </c>
      <c r="D34" s="2">
        <v>75</v>
      </c>
      <c r="E34" s="3">
        <f>VLOOKUP(C34,PRODUTOS!$B$2:$D$7,3,0)</f>
        <v>55.99</v>
      </c>
      <c r="F34" s="3">
        <f t="shared" si="0"/>
        <v>4199.25</v>
      </c>
      <c r="G34" s="2" t="s">
        <v>22</v>
      </c>
    </row>
    <row r="35" spans="2:7" x14ac:dyDescent="0.25">
      <c r="B35" s="2" t="s">
        <v>1</v>
      </c>
      <c r="C35" s="2">
        <v>2</v>
      </c>
      <c r="D35" s="2">
        <v>99</v>
      </c>
      <c r="E35" s="3">
        <f>VLOOKUP(C35,PRODUTOS!$B$2:$D$7,3,0)</f>
        <v>125.35</v>
      </c>
      <c r="F35" s="3">
        <f t="shared" si="0"/>
        <v>12409.65</v>
      </c>
      <c r="G35" s="2" t="s">
        <v>20</v>
      </c>
    </row>
    <row r="36" spans="2:7" x14ac:dyDescent="0.25">
      <c r="B36" s="2" t="s">
        <v>15</v>
      </c>
      <c r="C36" s="2">
        <v>4</v>
      </c>
      <c r="D36" s="2">
        <v>66</v>
      </c>
      <c r="E36" s="3">
        <f>VLOOKUP(C36,PRODUTOS!$B$2:$D$7,3,0)</f>
        <v>102.9</v>
      </c>
      <c r="F36" s="3">
        <f t="shared" si="0"/>
        <v>6791.4000000000005</v>
      </c>
      <c r="G36" s="2" t="s">
        <v>21</v>
      </c>
    </row>
    <row r="37" spans="2:7" x14ac:dyDescent="0.25">
      <c r="B37" s="2" t="s">
        <v>16</v>
      </c>
      <c r="C37" s="2">
        <v>4</v>
      </c>
      <c r="D37" s="2">
        <v>63</v>
      </c>
      <c r="E37" s="3">
        <f>VLOOKUP(C37,PRODUTOS!$B$2:$D$7,3,0)</f>
        <v>102.9</v>
      </c>
      <c r="F37" s="3">
        <f t="shared" si="0"/>
        <v>6482.7000000000007</v>
      </c>
      <c r="G37" s="2" t="s">
        <v>21</v>
      </c>
    </row>
    <row r="38" spans="2:7" x14ac:dyDescent="0.25">
      <c r="B38" s="2" t="s">
        <v>17</v>
      </c>
      <c r="C38" s="2">
        <v>4</v>
      </c>
      <c r="D38" s="2">
        <v>78</v>
      </c>
      <c r="E38" s="3">
        <f>VLOOKUP(C38,PRODUTOS!$B$2:$D$7,3,0)</f>
        <v>102.9</v>
      </c>
      <c r="F38" s="3">
        <f t="shared" si="0"/>
        <v>8026.2000000000007</v>
      </c>
      <c r="G38" s="2" t="s">
        <v>23</v>
      </c>
    </row>
    <row r="39" spans="2:7" x14ac:dyDescent="0.25">
      <c r="B39" s="2" t="s">
        <v>1</v>
      </c>
      <c r="C39" s="2">
        <v>5</v>
      </c>
      <c r="D39" s="2">
        <v>57</v>
      </c>
      <c r="E39" s="3">
        <f>VLOOKUP(C39,PRODUTOS!$B$2:$D$7,3,0)</f>
        <v>156.36000000000001</v>
      </c>
      <c r="F39" s="3">
        <f t="shared" si="0"/>
        <v>8912.52</v>
      </c>
      <c r="G39" s="2" t="s">
        <v>22</v>
      </c>
    </row>
    <row r="40" spans="2:7" x14ac:dyDescent="0.25">
      <c r="B40" s="2" t="s">
        <v>2</v>
      </c>
      <c r="C40" s="2">
        <v>4</v>
      </c>
      <c r="D40" s="2">
        <v>10</v>
      </c>
      <c r="E40" s="3">
        <f>VLOOKUP(C40,PRODUTOS!$B$2:$D$7,3,0)</f>
        <v>102.9</v>
      </c>
      <c r="F40" s="3">
        <f t="shared" si="0"/>
        <v>1029</v>
      </c>
      <c r="G40" s="2" t="s">
        <v>24</v>
      </c>
    </row>
    <row r="41" spans="2:7" x14ac:dyDescent="0.25">
      <c r="B41" s="2" t="s">
        <v>1</v>
      </c>
      <c r="C41" s="2">
        <v>4</v>
      </c>
      <c r="D41" s="2">
        <v>25</v>
      </c>
      <c r="E41" s="3">
        <f>VLOOKUP(C41,PRODUTOS!$B$2:$D$7,3,0)</f>
        <v>102.9</v>
      </c>
      <c r="F41" s="3">
        <f t="shared" si="0"/>
        <v>2572.5</v>
      </c>
      <c r="G41" s="2" t="s">
        <v>22</v>
      </c>
    </row>
    <row r="42" spans="2:7" x14ac:dyDescent="0.25">
      <c r="B42" s="2" t="s">
        <v>2</v>
      </c>
      <c r="C42" s="2">
        <v>5</v>
      </c>
      <c r="D42" s="2">
        <v>47</v>
      </c>
      <c r="E42" s="3">
        <f>VLOOKUP(C42,PRODUTOS!$B$2:$D$7,3,0)</f>
        <v>156.36000000000001</v>
      </c>
      <c r="F42" s="3">
        <f t="shared" si="0"/>
        <v>7348.920000000001</v>
      </c>
      <c r="G42" s="2" t="s">
        <v>26</v>
      </c>
    </row>
    <row r="43" spans="2:7" x14ac:dyDescent="0.25">
      <c r="B43" s="2" t="s">
        <v>17</v>
      </c>
      <c r="C43" s="2">
        <v>4</v>
      </c>
      <c r="D43" s="2">
        <v>63</v>
      </c>
      <c r="E43" s="3">
        <f>VLOOKUP(C43,PRODUTOS!$B$2:$D$7,3,0)</f>
        <v>102.9</v>
      </c>
      <c r="F43" s="3">
        <f t="shared" si="0"/>
        <v>6482.7000000000007</v>
      </c>
      <c r="G43" s="2" t="s">
        <v>23</v>
      </c>
    </row>
    <row r="44" spans="2:7" x14ac:dyDescent="0.25">
      <c r="B44" s="2" t="s">
        <v>1</v>
      </c>
      <c r="C44" s="2">
        <v>5</v>
      </c>
      <c r="D44" s="2">
        <v>40</v>
      </c>
      <c r="E44" s="3">
        <f>VLOOKUP(C44,PRODUTOS!$B$2:$D$7,3,0)</f>
        <v>156.36000000000001</v>
      </c>
      <c r="F44" s="3">
        <f t="shared" si="0"/>
        <v>6254.4000000000005</v>
      </c>
      <c r="G44" s="2" t="s">
        <v>22</v>
      </c>
    </row>
    <row r="45" spans="2:7" x14ac:dyDescent="0.25">
      <c r="B45" s="2" t="s">
        <v>17</v>
      </c>
      <c r="C45" s="2">
        <v>3</v>
      </c>
      <c r="D45" s="2">
        <v>50</v>
      </c>
      <c r="E45" s="3">
        <f>VLOOKUP(C45,PRODUTOS!$B$2:$D$7,3,0)</f>
        <v>55.99</v>
      </c>
      <c r="F45" s="3">
        <f t="shared" si="0"/>
        <v>2799.5</v>
      </c>
      <c r="G45" s="2" t="s">
        <v>26</v>
      </c>
    </row>
    <row r="46" spans="2:7" x14ac:dyDescent="0.25">
      <c r="B46" s="2" t="s">
        <v>18</v>
      </c>
      <c r="C46" s="2">
        <v>4</v>
      </c>
      <c r="D46" s="2">
        <v>12</v>
      </c>
      <c r="E46" s="3">
        <f>VLOOKUP(C46,PRODUTOS!$B$2:$D$7,3,0)</f>
        <v>102.9</v>
      </c>
      <c r="F46" s="3">
        <f t="shared" si="0"/>
        <v>1234.8000000000002</v>
      </c>
      <c r="G46" s="2" t="s">
        <v>21</v>
      </c>
    </row>
    <row r="47" spans="2:7" x14ac:dyDescent="0.25">
      <c r="B47" s="2" t="s">
        <v>2</v>
      </c>
      <c r="C47" s="2">
        <v>1</v>
      </c>
      <c r="D47" s="2">
        <v>32</v>
      </c>
      <c r="E47" s="3">
        <f>VLOOKUP(C47,PRODUTOS!$B$2:$D$7,3,0)</f>
        <v>65.900000000000006</v>
      </c>
      <c r="F47" s="3">
        <f t="shared" si="0"/>
        <v>2108.8000000000002</v>
      </c>
      <c r="G47" s="2" t="s">
        <v>26</v>
      </c>
    </row>
    <row r="48" spans="2:7" x14ac:dyDescent="0.25">
      <c r="B48" s="2" t="s">
        <v>15</v>
      </c>
      <c r="C48" s="2">
        <v>3</v>
      </c>
      <c r="D48" s="2">
        <v>84</v>
      </c>
      <c r="E48" s="3">
        <f>VLOOKUP(C48,PRODUTOS!$B$2:$D$7,3,0)</f>
        <v>55.99</v>
      </c>
      <c r="F48" s="3">
        <f t="shared" si="0"/>
        <v>4703.16</v>
      </c>
      <c r="G48" s="2" t="s">
        <v>26</v>
      </c>
    </row>
    <row r="49" spans="2:7" x14ac:dyDescent="0.25">
      <c r="B49" s="2" t="s">
        <v>15</v>
      </c>
      <c r="C49" s="2">
        <v>3</v>
      </c>
      <c r="D49" s="2">
        <v>95</v>
      </c>
      <c r="E49" s="3">
        <f>VLOOKUP(C49,PRODUTOS!$B$2:$D$7,3,0)</f>
        <v>55.99</v>
      </c>
      <c r="F49" s="3">
        <f t="shared" si="0"/>
        <v>5319.05</v>
      </c>
      <c r="G49" s="2" t="s">
        <v>21</v>
      </c>
    </row>
    <row r="50" spans="2:7" x14ac:dyDescent="0.25">
      <c r="B50" s="2" t="s">
        <v>17</v>
      </c>
      <c r="C50" s="2">
        <v>2</v>
      </c>
      <c r="D50" s="2">
        <v>63</v>
      </c>
      <c r="E50" s="3">
        <f>VLOOKUP(C50,PRODUTOS!$B$2:$D$7,3,0)</f>
        <v>125.35</v>
      </c>
      <c r="F50" s="3">
        <f t="shared" si="0"/>
        <v>7897.0499999999993</v>
      </c>
      <c r="G50" s="2" t="s">
        <v>19</v>
      </c>
    </row>
    <row r="51" spans="2:7" x14ac:dyDescent="0.25">
      <c r="B51" s="2" t="s">
        <v>1</v>
      </c>
      <c r="C51" s="2">
        <v>4</v>
      </c>
      <c r="D51" s="2">
        <v>56</v>
      </c>
      <c r="E51" s="3">
        <f>VLOOKUP(C51,PRODUTOS!$B$2:$D$7,3,0)</f>
        <v>102.9</v>
      </c>
      <c r="F51" s="3">
        <f t="shared" si="0"/>
        <v>5762.4000000000005</v>
      </c>
      <c r="G51" s="2" t="s">
        <v>25</v>
      </c>
    </row>
    <row r="52" spans="2:7" x14ac:dyDescent="0.25">
      <c r="B52" s="2" t="s">
        <v>1</v>
      </c>
      <c r="C52" s="2">
        <v>2</v>
      </c>
      <c r="D52" s="2">
        <v>45</v>
      </c>
      <c r="E52" s="3">
        <f>VLOOKUP(C52,PRODUTOS!$B$2:$D$7,3,0)</f>
        <v>125.35</v>
      </c>
      <c r="F52" s="3">
        <f t="shared" si="0"/>
        <v>5640.75</v>
      </c>
      <c r="G52" s="2" t="s">
        <v>26</v>
      </c>
    </row>
    <row r="53" spans="2:7" x14ac:dyDescent="0.25">
      <c r="B53" s="2" t="s">
        <v>16</v>
      </c>
      <c r="C53" s="2">
        <v>4</v>
      </c>
      <c r="D53" s="2">
        <v>98</v>
      </c>
      <c r="E53" s="3">
        <f>VLOOKUP(C53,PRODUTOS!$B$2:$D$7,3,0)</f>
        <v>102.9</v>
      </c>
      <c r="F53" s="3">
        <f t="shared" si="0"/>
        <v>10084.200000000001</v>
      </c>
      <c r="G53" s="2" t="s">
        <v>22</v>
      </c>
    </row>
    <row r="54" spans="2:7" x14ac:dyDescent="0.25">
      <c r="B54" s="2" t="s">
        <v>16</v>
      </c>
      <c r="C54" s="2">
        <v>2</v>
      </c>
      <c r="D54" s="2">
        <v>79</v>
      </c>
      <c r="E54" s="3">
        <f>VLOOKUP(C54,PRODUTOS!$B$2:$D$7,3,0)</f>
        <v>125.35</v>
      </c>
      <c r="F54" s="3">
        <f t="shared" si="0"/>
        <v>9902.65</v>
      </c>
      <c r="G54" s="2" t="s">
        <v>20</v>
      </c>
    </row>
    <row r="55" spans="2:7" x14ac:dyDescent="0.25">
      <c r="B55" s="2" t="s">
        <v>17</v>
      </c>
      <c r="C55" s="2">
        <v>3</v>
      </c>
      <c r="D55" s="2">
        <v>35</v>
      </c>
      <c r="E55" s="3">
        <f>VLOOKUP(C55,PRODUTOS!$B$2:$D$7,3,0)</f>
        <v>55.99</v>
      </c>
      <c r="F55" s="3">
        <f t="shared" si="0"/>
        <v>1959.65</v>
      </c>
      <c r="G55" s="2" t="s">
        <v>22</v>
      </c>
    </row>
    <row r="56" spans="2:7" x14ac:dyDescent="0.25">
      <c r="B56" s="2" t="s">
        <v>18</v>
      </c>
      <c r="C56" s="2">
        <v>4</v>
      </c>
      <c r="D56" s="2">
        <v>65</v>
      </c>
      <c r="E56" s="3">
        <f>VLOOKUP(C56,PRODUTOS!$B$2:$D$7,3,0)</f>
        <v>102.9</v>
      </c>
      <c r="F56" s="3">
        <f t="shared" si="0"/>
        <v>6688.5</v>
      </c>
      <c r="G56" s="2" t="s">
        <v>21</v>
      </c>
    </row>
    <row r="57" spans="2:7" x14ac:dyDescent="0.25">
      <c r="B57" s="2" t="s">
        <v>2</v>
      </c>
      <c r="C57" s="2">
        <v>3</v>
      </c>
      <c r="D57" s="2">
        <v>56</v>
      </c>
      <c r="E57" s="3">
        <f>VLOOKUP(C57,PRODUTOS!$B$2:$D$7,3,0)</f>
        <v>55.99</v>
      </c>
      <c r="F57" s="3">
        <f t="shared" si="0"/>
        <v>3135.44</v>
      </c>
      <c r="G57" s="2" t="s">
        <v>19</v>
      </c>
    </row>
    <row r="58" spans="2:7" x14ac:dyDescent="0.25">
      <c r="B58" s="2" t="s">
        <v>2</v>
      </c>
      <c r="C58" s="2">
        <v>5</v>
      </c>
      <c r="D58" s="2">
        <v>83</v>
      </c>
      <c r="E58" s="3">
        <f>VLOOKUP(C58,PRODUTOS!$B$2:$D$7,3,0)</f>
        <v>156.36000000000001</v>
      </c>
      <c r="F58" s="3">
        <f t="shared" si="0"/>
        <v>12977.880000000001</v>
      </c>
      <c r="G58" s="2" t="s">
        <v>23</v>
      </c>
    </row>
    <row r="59" spans="2:7" x14ac:dyDescent="0.25">
      <c r="B59" s="2" t="s">
        <v>15</v>
      </c>
      <c r="C59" s="2">
        <v>3</v>
      </c>
      <c r="D59" s="2">
        <v>18</v>
      </c>
      <c r="E59" s="3">
        <f>VLOOKUP(C59,PRODUTOS!$B$2:$D$7,3,0)</f>
        <v>55.99</v>
      </c>
      <c r="F59" s="3">
        <f t="shared" si="0"/>
        <v>1007.82</v>
      </c>
      <c r="G59" s="2" t="s">
        <v>26</v>
      </c>
    </row>
    <row r="60" spans="2:7" x14ac:dyDescent="0.25">
      <c r="B60" s="2" t="s">
        <v>17</v>
      </c>
      <c r="C60" s="2">
        <v>4</v>
      </c>
      <c r="D60" s="2">
        <v>51</v>
      </c>
      <c r="E60" s="3">
        <f>VLOOKUP(C60,PRODUTOS!$B$2:$D$7,3,0)</f>
        <v>102.9</v>
      </c>
      <c r="F60" s="3">
        <f t="shared" si="0"/>
        <v>5247.9000000000005</v>
      </c>
      <c r="G60" s="2" t="s">
        <v>19</v>
      </c>
    </row>
    <row r="61" spans="2:7" x14ac:dyDescent="0.25">
      <c r="B61" s="2" t="s">
        <v>16</v>
      </c>
      <c r="C61" s="2">
        <v>4</v>
      </c>
      <c r="D61" s="2">
        <v>29</v>
      </c>
      <c r="E61" s="3">
        <f>VLOOKUP(C61,PRODUTOS!$B$2:$D$7,3,0)</f>
        <v>102.9</v>
      </c>
      <c r="F61" s="3">
        <f t="shared" si="0"/>
        <v>2984.1000000000004</v>
      </c>
      <c r="G61" s="2" t="s">
        <v>22</v>
      </c>
    </row>
    <row r="62" spans="2:7" x14ac:dyDescent="0.25">
      <c r="B62" s="2" t="s">
        <v>1</v>
      </c>
      <c r="C62" s="2">
        <v>5</v>
      </c>
      <c r="D62" s="2">
        <v>32</v>
      </c>
      <c r="E62" s="3">
        <f>VLOOKUP(C62,PRODUTOS!$B$2:$D$7,3,0)</f>
        <v>156.36000000000001</v>
      </c>
      <c r="F62" s="3">
        <f t="shared" si="0"/>
        <v>5003.5200000000004</v>
      </c>
      <c r="G62" s="2" t="s">
        <v>21</v>
      </c>
    </row>
    <row r="63" spans="2:7" x14ac:dyDescent="0.25">
      <c r="B63" s="2" t="s">
        <v>16</v>
      </c>
      <c r="C63" s="2">
        <v>5</v>
      </c>
      <c r="D63" s="2">
        <v>22</v>
      </c>
      <c r="E63" s="3">
        <f>VLOOKUP(C63,PRODUTOS!$B$2:$D$7,3,0)</f>
        <v>156.36000000000001</v>
      </c>
      <c r="F63" s="3">
        <f t="shared" si="0"/>
        <v>3439.92</v>
      </c>
      <c r="G63" s="2" t="s">
        <v>23</v>
      </c>
    </row>
    <row r="64" spans="2:7" x14ac:dyDescent="0.25">
      <c r="B64" s="2" t="s">
        <v>16</v>
      </c>
      <c r="C64" s="2">
        <v>3</v>
      </c>
      <c r="D64" s="2">
        <v>60</v>
      </c>
      <c r="E64" s="3">
        <f>VLOOKUP(C64,PRODUTOS!$B$2:$D$7,3,0)</f>
        <v>55.99</v>
      </c>
      <c r="F64" s="3">
        <f t="shared" si="0"/>
        <v>3359.4</v>
      </c>
      <c r="G64" s="2" t="s">
        <v>19</v>
      </c>
    </row>
    <row r="65" spans="2:7" x14ac:dyDescent="0.25">
      <c r="B65" s="2" t="s">
        <v>16</v>
      </c>
      <c r="C65" s="2">
        <v>3</v>
      </c>
      <c r="D65" s="2">
        <v>67</v>
      </c>
      <c r="E65" s="3">
        <f>VLOOKUP(C65,PRODUTOS!$B$2:$D$7,3,0)</f>
        <v>55.99</v>
      </c>
      <c r="F65" s="3">
        <f t="shared" si="0"/>
        <v>3751.33</v>
      </c>
      <c r="G65" s="2" t="s">
        <v>25</v>
      </c>
    </row>
    <row r="66" spans="2:7" x14ac:dyDescent="0.25">
      <c r="B66" s="2" t="s">
        <v>16</v>
      </c>
      <c r="C66" s="2">
        <v>3</v>
      </c>
      <c r="D66" s="2">
        <v>16</v>
      </c>
      <c r="E66" s="3">
        <f>VLOOKUP(C66,PRODUTOS!$B$2:$D$7,3,0)</f>
        <v>55.99</v>
      </c>
      <c r="F66" s="3">
        <f t="shared" si="0"/>
        <v>895.84</v>
      </c>
      <c r="G66" s="2" t="s">
        <v>19</v>
      </c>
    </row>
    <row r="67" spans="2:7" x14ac:dyDescent="0.25">
      <c r="B67" s="2" t="s">
        <v>17</v>
      </c>
      <c r="C67" s="2">
        <v>4</v>
      </c>
      <c r="D67" s="2">
        <v>32</v>
      </c>
      <c r="E67" s="3">
        <f>VLOOKUP(C67,PRODUTOS!$B$2:$D$7,3,0)</f>
        <v>102.9</v>
      </c>
      <c r="F67" s="3">
        <f t="shared" si="0"/>
        <v>3292.8</v>
      </c>
      <c r="G67" s="2" t="s">
        <v>26</v>
      </c>
    </row>
    <row r="68" spans="2:7" x14ac:dyDescent="0.25">
      <c r="B68" s="2" t="s">
        <v>1</v>
      </c>
      <c r="C68" s="2">
        <v>3</v>
      </c>
      <c r="D68" s="2">
        <v>71</v>
      </c>
      <c r="E68" s="3">
        <f>VLOOKUP(C68,PRODUTOS!$B$2:$D$7,3,0)</f>
        <v>55.99</v>
      </c>
      <c r="F68" s="3">
        <f t="shared" ref="F68:F131" si="1">D68*E68</f>
        <v>3975.29</v>
      </c>
      <c r="G68" s="2" t="s">
        <v>25</v>
      </c>
    </row>
    <row r="69" spans="2:7" x14ac:dyDescent="0.25">
      <c r="B69" s="2" t="s">
        <v>15</v>
      </c>
      <c r="C69" s="2">
        <v>5</v>
      </c>
      <c r="D69" s="2">
        <v>93</v>
      </c>
      <c r="E69" s="3">
        <f>VLOOKUP(C69,PRODUTOS!$B$2:$D$7,3,0)</f>
        <v>156.36000000000001</v>
      </c>
      <c r="F69" s="3">
        <f t="shared" si="1"/>
        <v>14541.480000000001</v>
      </c>
      <c r="G69" s="2" t="s">
        <v>20</v>
      </c>
    </row>
    <row r="70" spans="2:7" x14ac:dyDescent="0.25">
      <c r="B70" s="2" t="s">
        <v>16</v>
      </c>
      <c r="C70" s="2">
        <v>1</v>
      </c>
      <c r="D70" s="2">
        <v>54</v>
      </c>
      <c r="E70" s="3">
        <f>VLOOKUP(C70,PRODUTOS!$B$2:$D$7,3,0)</f>
        <v>65.900000000000006</v>
      </c>
      <c r="F70" s="3">
        <f t="shared" si="1"/>
        <v>3558.6000000000004</v>
      </c>
      <c r="G70" s="2" t="s">
        <v>24</v>
      </c>
    </row>
    <row r="71" spans="2:7" x14ac:dyDescent="0.25">
      <c r="B71" s="2" t="s">
        <v>2</v>
      </c>
      <c r="C71" s="2">
        <v>4</v>
      </c>
      <c r="D71" s="2">
        <v>75</v>
      </c>
      <c r="E71" s="3">
        <f>VLOOKUP(C71,PRODUTOS!$B$2:$D$7,3,0)</f>
        <v>102.9</v>
      </c>
      <c r="F71" s="3">
        <f t="shared" si="1"/>
        <v>7717.5</v>
      </c>
      <c r="G71" s="2" t="s">
        <v>22</v>
      </c>
    </row>
    <row r="72" spans="2:7" x14ac:dyDescent="0.25">
      <c r="B72" s="2" t="s">
        <v>1</v>
      </c>
      <c r="C72" s="2">
        <v>3</v>
      </c>
      <c r="D72" s="2">
        <v>36</v>
      </c>
      <c r="E72" s="3">
        <f>VLOOKUP(C72,PRODUTOS!$B$2:$D$7,3,0)</f>
        <v>55.99</v>
      </c>
      <c r="F72" s="3">
        <f t="shared" si="1"/>
        <v>2015.64</v>
      </c>
      <c r="G72" s="2" t="s">
        <v>26</v>
      </c>
    </row>
    <row r="73" spans="2:7" x14ac:dyDescent="0.25">
      <c r="B73" s="2" t="s">
        <v>18</v>
      </c>
      <c r="C73" s="2">
        <v>2</v>
      </c>
      <c r="D73" s="2">
        <v>49</v>
      </c>
      <c r="E73" s="3">
        <f>VLOOKUP(C73,PRODUTOS!$B$2:$D$7,3,0)</f>
        <v>125.35</v>
      </c>
      <c r="F73" s="3">
        <f t="shared" si="1"/>
        <v>6142.15</v>
      </c>
      <c r="G73" s="2" t="s">
        <v>26</v>
      </c>
    </row>
    <row r="74" spans="2:7" x14ac:dyDescent="0.25">
      <c r="B74" s="2" t="s">
        <v>1</v>
      </c>
      <c r="C74" s="2">
        <v>5</v>
      </c>
      <c r="D74" s="2">
        <v>45</v>
      </c>
      <c r="E74" s="3">
        <f>VLOOKUP(C74,PRODUTOS!$B$2:$D$7,3,0)</f>
        <v>156.36000000000001</v>
      </c>
      <c r="F74" s="3">
        <f t="shared" si="1"/>
        <v>7036.2000000000007</v>
      </c>
      <c r="G74" s="2" t="s">
        <v>26</v>
      </c>
    </row>
    <row r="75" spans="2:7" x14ac:dyDescent="0.25">
      <c r="B75" s="2" t="s">
        <v>16</v>
      </c>
      <c r="C75" s="2">
        <v>4</v>
      </c>
      <c r="D75" s="2">
        <v>51</v>
      </c>
      <c r="E75" s="3">
        <f>VLOOKUP(C75,PRODUTOS!$B$2:$D$7,3,0)</f>
        <v>102.9</v>
      </c>
      <c r="F75" s="3">
        <f t="shared" si="1"/>
        <v>5247.9000000000005</v>
      </c>
      <c r="G75" s="2" t="s">
        <v>24</v>
      </c>
    </row>
    <row r="76" spans="2:7" x14ac:dyDescent="0.25">
      <c r="B76" s="2" t="s">
        <v>16</v>
      </c>
      <c r="C76" s="2">
        <v>3</v>
      </c>
      <c r="D76" s="2">
        <v>14</v>
      </c>
      <c r="E76" s="3">
        <f>VLOOKUP(C76,PRODUTOS!$B$2:$D$7,3,0)</f>
        <v>55.99</v>
      </c>
      <c r="F76" s="3">
        <f t="shared" si="1"/>
        <v>783.86</v>
      </c>
      <c r="G76" s="2" t="s">
        <v>26</v>
      </c>
    </row>
    <row r="77" spans="2:7" x14ac:dyDescent="0.25">
      <c r="B77" s="2" t="s">
        <v>2</v>
      </c>
      <c r="C77" s="2">
        <v>2</v>
      </c>
      <c r="D77" s="2">
        <v>70</v>
      </c>
      <c r="E77" s="3">
        <f>VLOOKUP(C77,PRODUTOS!$B$2:$D$7,3,0)</f>
        <v>125.35</v>
      </c>
      <c r="F77" s="3">
        <f t="shared" si="1"/>
        <v>8774.5</v>
      </c>
      <c r="G77" s="2" t="s">
        <v>25</v>
      </c>
    </row>
    <row r="78" spans="2:7" x14ac:dyDescent="0.25">
      <c r="B78" s="2" t="s">
        <v>18</v>
      </c>
      <c r="C78" s="2">
        <v>5</v>
      </c>
      <c r="D78" s="2">
        <v>82</v>
      </c>
      <c r="E78" s="3">
        <f>VLOOKUP(C78,PRODUTOS!$B$2:$D$7,3,0)</f>
        <v>156.36000000000001</v>
      </c>
      <c r="F78" s="3">
        <f t="shared" si="1"/>
        <v>12821.52</v>
      </c>
      <c r="G78" s="2" t="s">
        <v>25</v>
      </c>
    </row>
    <row r="79" spans="2:7" x14ac:dyDescent="0.25">
      <c r="B79" s="2" t="s">
        <v>18</v>
      </c>
      <c r="C79" s="2">
        <v>3</v>
      </c>
      <c r="D79" s="2">
        <v>39</v>
      </c>
      <c r="E79" s="3">
        <f>VLOOKUP(C79,PRODUTOS!$B$2:$D$7,3,0)</f>
        <v>55.99</v>
      </c>
      <c r="F79" s="3">
        <f t="shared" si="1"/>
        <v>2183.61</v>
      </c>
      <c r="G79" s="2" t="s">
        <v>22</v>
      </c>
    </row>
    <row r="80" spans="2:7" x14ac:dyDescent="0.25">
      <c r="B80" s="2" t="s">
        <v>16</v>
      </c>
      <c r="C80" s="2">
        <v>5</v>
      </c>
      <c r="D80" s="2">
        <v>38</v>
      </c>
      <c r="E80" s="3">
        <f>VLOOKUP(C80,PRODUTOS!$B$2:$D$7,3,0)</f>
        <v>156.36000000000001</v>
      </c>
      <c r="F80" s="3">
        <f t="shared" si="1"/>
        <v>5941.68</v>
      </c>
      <c r="G80" s="2" t="s">
        <v>19</v>
      </c>
    </row>
    <row r="81" spans="2:7" x14ac:dyDescent="0.25">
      <c r="B81" s="2" t="s">
        <v>17</v>
      </c>
      <c r="C81" s="2">
        <v>2</v>
      </c>
      <c r="D81" s="2">
        <v>27</v>
      </c>
      <c r="E81" s="3">
        <f>VLOOKUP(C81,PRODUTOS!$B$2:$D$7,3,0)</f>
        <v>125.35</v>
      </c>
      <c r="F81" s="3">
        <f t="shared" si="1"/>
        <v>3384.45</v>
      </c>
      <c r="G81" s="2" t="s">
        <v>24</v>
      </c>
    </row>
    <row r="82" spans="2:7" x14ac:dyDescent="0.25">
      <c r="B82" s="2" t="s">
        <v>17</v>
      </c>
      <c r="C82" s="2">
        <v>3</v>
      </c>
      <c r="D82" s="2">
        <v>94</v>
      </c>
      <c r="E82" s="3">
        <f>VLOOKUP(C82,PRODUTOS!$B$2:$D$7,3,0)</f>
        <v>55.99</v>
      </c>
      <c r="F82" s="3">
        <f t="shared" si="1"/>
        <v>5263.06</v>
      </c>
      <c r="G82" s="2" t="s">
        <v>24</v>
      </c>
    </row>
    <row r="83" spans="2:7" x14ac:dyDescent="0.25">
      <c r="B83" s="2" t="s">
        <v>16</v>
      </c>
      <c r="C83" s="2">
        <v>3</v>
      </c>
      <c r="D83" s="2">
        <v>68</v>
      </c>
      <c r="E83" s="3">
        <f>VLOOKUP(C83,PRODUTOS!$B$2:$D$7,3,0)</f>
        <v>55.99</v>
      </c>
      <c r="F83" s="3">
        <f t="shared" si="1"/>
        <v>3807.32</v>
      </c>
      <c r="G83" s="2" t="s">
        <v>24</v>
      </c>
    </row>
    <row r="84" spans="2:7" x14ac:dyDescent="0.25">
      <c r="B84" s="2" t="s">
        <v>1</v>
      </c>
      <c r="C84" s="2">
        <v>4</v>
      </c>
      <c r="D84" s="2">
        <v>36</v>
      </c>
      <c r="E84" s="3">
        <f>VLOOKUP(C84,PRODUTOS!$B$2:$D$7,3,0)</f>
        <v>102.9</v>
      </c>
      <c r="F84" s="3">
        <f t="shared" si="1"/>
        <v>3704.4</v>
      </c>
      <c r="G84" s="2" t="s">
        <v>24</v>
      </c>
    </row>
    <row r="85" spans="2:7" x14ac:dyDescent="0.25">
      <c r="B85" s="2" t="s">
        <v>1</v>
      </c>
      <c r="C85" s="2">
        <v>3</v>
      </c>
      <c r="D85" s="2">
        <v>12</v>
      </c>
      <c r="E85" s="3">
        <f>VLOOKUP(C85,PRODUTOS!$B$2:$D$7,3,0)</f>
        <v>55.99</v>
      </c>
      <c r="F85" s="3">
        <f t="shared" si="1"/>
        <v>671.88</v>
      </c>
      <c r="G85" s="2" t="s">
        <v>22</v>
      </c>
    </row>
    <row r="86" spans="2:7" x14ac:dyDescent="0.25">
      <c r="B86" s="2" t="s">
        <v>15</v>
      </c>
      <c r="C86" s="2">
        <v>2</v>
      </c>
      <c r="D86" s="2">
        <v>85</v>
      </c>
      <c r="E86" s="3">
        <f>VLOOKUP(C86,PRODUTOS!$B$2:$D$7,3,0)</f>
        <v>125.35</v>
      </c>
      <c r="F86" s="3">
        <f t="shared" si="1"/>
        <v>10654.75</v>
      </c>
      <c r="G86" s="2" t="s">
        <v>22</v>
      </c>
    </row>
    <row r="87" spans="2:7" x14ac:dyDescent="0.25">
      <c r="B87" s="2" t="s">
        <v>17</v>
      </c>
      <c r="C87" s="2">
        <v>3</v>
      </c>
      <c r="D87" s="2">
        <v>42</v>
      </c>
      <c r="E87" s="3">
        <f>VLOOKUP(C87,PRODUTOS!$B$2:$D$7,3,0)</f>
        <v>55.99</v>
      </c>
      <c r="F87" s="3">
        <f t="shared" si="1"/>
        <v>2351.58</v>
      </c>
      <c r="G87" s="2" t="s">
        <v>20</v>
      </c>
    </row>
    <row r="88" spans="2:7" x14ac:dyDescent="0.25">
      <c r="B88" s="2" t="s">
        <v>17</v>
      </c>
      <c r="C88" s="2">
        <v>1</v>
      </c>
      <c r="D88" s="2">
        <v>41</v>
      </c>
      <c r="E88" s="3">
        <f>VLOOKUP(C88,PRODUTOS!$B$2:$D$7,3,0)</f>
        <v>65.900000000000006</v>
      </c>
      <c r="F88" s="3">
        <f t="shared" si="1"/>
        <v>2701.9</v>
      </c>
      <c r="G88" s="2" t="s">
        <v>22</v>
      </c>
    </row>
    <row r="89" spans="2:7" x14ac:dyDescent="0.25">
      <c r="B89" s="2" t="s">
        <v>16</v>
      </c>
      <c r="C89" s="2">
        <v>1</v>
      </c>
      <c r="D89" s="2">
        <v>76</v>
      </c>
      <c r="E89" s="3">
        <f>VLOOKUP(C89,PRODUTOS!$B$2:$D$7,3,0)</f>
        <v>65.900000000000006</v>
      </c>
      <c r="F89" s="3">
        <f t="shared" si="1"/>
        <v>5008.4000000000005</v>
      </c>
      <c r="G89" s="2" t="s">
        <v>24</v>
      </c>
    </row>
    <row r="90" spans="2:7" x14ac:dyDescent="0.25">
      <c r="B90" s="2" t="s">
        <v>16</v>
      </c>
      <c r="C90" s="2">
        <v>4</v>
      </c>
      <c r="D90" s="2">
        <v>61</v>
      </c>
      <c r="E90" s="3">
        <f>VLOOKUP(C90,PRODUTOS!$B$2:$D$7,3,0)</f>
        <v>102.9</v>
      </c>
      <c r="F90" s="3">
        <f t="shared" si="1"/>
        <v>6276.9000000000005</v>
      </c>
      <c r="G90" s="2" t="s">
        <v>22</v>
      </c>
    </row>
    <row r="91" spans="2:7" x14ac:dyDescent="0.25">
      <c r="B91" s="2" t="s">
        <v>18</v>
      </c>
      <c r="C91" s="2">
        <v>2</v>
      </c>
      <c r="D91" s="2">
        <v>30</v>
      </c>
      <c r="E91" s="3">
        <f>VLOOKUP(C91,PRODUTOS!$B$2:$D$7,3,0)</f>
        <v>125.35</v>
      </c>
      <c r="F91" s="3">
        <f t="shared" si="1"/>
        <v>3760.5</v>
      </c>
      <c r="G91" s="2" t="s">
        <v>26</v>
      </c>
    </row>
    <row r="92" spans="2:7" x14ac:dyDescent="0.25">
      <c r="B92" s="2" t="s">
        <v>16</v>
      </c>
      <c r="C92" s="2">
        <v>1</v>
      </c>
      <c r="D92" s="2">
        <v>19</v>
      </c>
      <c r="E92" s="3">
        <f>VLOOKUP(C92,PRODUTOS!$B$2:$D$7,3,0)</f>
        <v>65.900000000000006</v>
      </c>
      <c r="F92" s="3">
        <f t="shared" si="1"/>
        <v>1252.1000000000001</v>
      </c>
      <c r="G92" s="2" t="s">
        <v>24</v>
      </c>
    </row>
    <row r="93" spans="2:7" x14ac:dyDescent="0.25">
      <c r="B93" s="2" t="s">
        <v>18</v>
      </c>
      <c r="C93" s="2">
        <v>5</v>
      </c>
      <c r="D93" s="2">
        <v>89</v>
      </c>
      <c r="E93" s="3">
        <f>VLOOKUP(C93,PRODUTOS!$B$2:$D$7,3,0)</f>
        <v>156.36000000000001</v>
      </c>
      <c r="F93" s="3">
        <f t="shared" si="1"/>
        <v>13916.04</v>
      </c>
      <c r="G93" s="2" t="s">
        <v>19</v>
      </c>
    </row>
    <row r="94" spans="2:7" x14ac:dyDescent="0.25">
      <c r="B94" s="2" t="s">
        <v>18</v>
      </c>
      <c r="C94" s="2">
        <v>5</v>
      </c>
      <c r="D94" s="2">
        <v>22</v>
      </c>
      <c r="E94" s="3">
        <f>VLOOKUP(C94,PRODUTOS!$B$2:$D$7,3,0)</f>
        <v>156.36000000000001</v>
      </c>
      <c r="F94" s="3">
        <f t="shared" si="1"/>
        <v>3439.92</v>
      </c>
      <c r="G94" s="2" t="s">
        <v>23</v>
      </c>
    </row>
    <row r="95" spans="2:7" x14ac:dyDescent="0.25">
      <c r="B95" s="2" t="s">
        <v>1</v>
      </c>
      <c r="C95" s="2">
        <v>2</v>
      </c>
      <c r="D95" s="2">
        <v>29</v>
      </c>
      <c r="E95" s="3">
        <f>VLOOKUP(C95,PRODUTOS!$B$2:$D$7,3,0)</f>
        <v>125.35</v>
      </c>
      <c r="F95" s="3">
        <f t="shared" si="1"/>
        <v>3635.1499999999996</v>
      </c>
      <c r="G95" s="2" t="s">
        <v>20</v>
      </c>
    </row>
    <row r="96" spans="2:7" x14ac:dyDescent="0.25">
      <c r="B96" s="2" t="s">
        <v>1</v>
      </c>
      <c r="C96" s="2">
        <v>1</v>
      </c>
      <c r="D96" s="2">
        <v>92</v>
      </c>
      <c r="E96" s="3">
        <f>VLOOKUP(C96,PRODUTOS!$B$2:$D$7,3,0)</f>
        <v>65.900000000000006</v>
      </c>
      <c r="F96" s="3">
        <f t="shared" si="1"/>
        <v>6062.8</v>
      </c>
      <c r="G96" s="2" t="s">
        <v>21</v>
      </c>
    </row>
    <row r="97" spans="2:7" x14ac:dyDescent="0.25">
      <c r="B97" s="2" t="s">
        <v>17</v>
      </c>
      <c r="C97" s="2">
        <v>4</v>
      </c>
      <c r="D97" s="2">
        <v>87</v>
      </c>
      <c r="E97" s="3">
        <f>VLOOKUP(C97,PRODUTOS!$B$2:$D$7,3,0)</f>
        <v>102.9</v>
      </c>
      <c r="F97" s="3">
        <f t="shared" si="1"/>
        <v>8952.3000000000011</v>
      </c>
      <c r="G97" s="2" t="s">
        <v>19</v>
      </c>
    </row>
    <row r="98" spans="2:7" x14ac:dyDescent="0.25">
      <c r="B98" s="2" t="s">
        <v>15</v>
      </c>
      <c r="C98" s="2">
        <v>2</v>
      </c>
      <c r="D98" s="2">
        <v>86</v>
      </c>
      <c r="E98" s="3">
        <f>VLOOKUP(C98,PRODUTOS!$B$2:$D$7,3,0)</f>
        <v>125.35</v>
      </c>
      <c r="F98" s="3">
        <f t="shared" si="1"/>
        <v>10780.1</v>
      </c>
      <c r="G98" s="2" t="s">
        <v>24</v>
      </c>
    </row>
    <row r="99" spans="2:7" x14ac:dyDescent="0.25">
      <c r="B99" s="2" t="s">
        <v>2</v>
      </c>
      <c r="C99" s="2">
        <v>2</v>
      </c>
      <c r="D99" s="2">
        <v>72</v>
      </c>
      <c r="E99" s="3">
        <f>VLOOKUP(C99,PRODUTOS!$B$2:$D$7,3,0)</f>
        <v>125.35</v>
      </c>
      <c r="F99" s="3">
        <f t="shared" si="1"/>
        <v>9025.1999999999989</v>
      </c>
      <c r="G99" s="2" t="s">
        <v>19</v>
      </c>
    </row>
    <row r="100" spans="2:7" x14ac:dyDescent="0.25">
      <c r="B100" s="2" t="s">
        <v>18</v>
      </c>
      <c r="C100" s="2">
        <v>3</v>
      </c>
      <c r="D100" s="2">
        <v>72</v>
      </c>
      <c r="E100" s="3">
        <f>VLOOKUP(C100,PRODUTOS!$B$2:$D$7,3,0)</f>
        <v>55.99</v>
      </c>
      <c r="F100" s="3">
        <f t="shared" si="1"/>
        <v>4031.28</v>
      </c>
      <c r="G100" s="2" t="s">
        <v>19</v>
      </c>
    </row>
    <row r="101" spans="2:7" x14ac:dyDescent="0.25">
      <c r="B101" s="2" t="s">
        <v>17</v>
      </c>
      <c r="C101" s="2">
        <v>1</v>
      </c>
      <c r="D101" s="2">
        <v>78</v>
      </c>
      <c r="E101" s="3">
        <f>VLOOKUP(C101,PRODUTOS!$B$2:$D$7,3,0)</f>
        <v>65.900000000000006</v>
      </c>
      <c r="F101" s="3">
        <f t="shared" si="1"/>
        <v>5140.2000000000007</v>
      </c>
      <c r="G101" s="2" t="s">
        <v>19</v>
      </c>
    </row>
    <row r="102" spans="2:7" x14ac:dyDescent="0.25">
      <c r="B102" s="2" t="s">
        <v>1</v>
      </c>
      <c r="C102" s="2">
        <v>5</v>
      </c>
      <c r="D102" s="2">
        <v>88</v>
      </c>
      <c r="E102" s="3">
        <f>VLOOKUP(C102,PRODUTOS!$B$2:$D$7,3,0)</f>
        <v>156.36000000000001</v>
      </c>
      <c r="F102" s="3">
        <f t="shared" si="1"/>
        <v>13759.68</v>
      </c>
      <c r="G102" s="2" t="s">
        <v>25</v>
      </c>
    </row>
    <row r="103" spans="2:7" x14ac:dyDescent="0.25">
      <c r="B103" s="2" t="s">
        <v>1</v>
      </c>
      <c r="C103" s="2">
        <v>2</v>
      </c>
      <c r="D103" s="2">
        <v>18</v>
      </c>
      <c r="E103" s="3">
        <f>VLOOKUP(C103,PRODUTOS!$B$2:$D$7,3,0)</f>
        <v>125.35</v>
      </c>
      <c r="F103" s="3">
        <f t="shared" si="1"/>
        <v>2256.2999999999997</v>
      </c>
      <c r="G103" s="2" t="s">
        <v>24</v>
      </c>
    </row>
    <row r="104" spans="2:7" x14ac:dyDescent="0.25">
      <c r="B104" s="2" t="s">
        <v>15</v>
      </c>
      <c r="C104" s="2">
        <v>2</v>
      </c>
      <c r="D104" s="2">
        <v>13</v>
      </c>
      <c r="E104" s="3">
        <f>VLOOKUP(C104,PRODUTOS!$B$2:$D$7,3,0)</f>
        <v>125.35</v>
      </c>
      <c r="F104" s="3">
        <f t="shared" si="1"/>
        <v>1629.55</v>
      </c>
      <c r="G104" s="2" t="s">
        <v>25</v>
      </c>
    </row>
    <row r="105" spans="2:7" x14ac:dyDescent="0.25">
      <c r="B105" s="2" t="s">
        <v>16</v>
      </c>
      <c r="C105" s="2">
        <v>1</v>
      </c>
      <c r="D105" s="2">
        <v>95</v>
      </c>
      <c r="E105" s="3">
        <f>VLOOKUP(C105,PRODUTOS!$B$2:$D$7,3,0)</f>
        <v>65.900000000000006</v>
      </c>
      <c r="F105" s="3">
        <f t="shared" si="1"/>
        <v>6260.5000000000009</v>
      </c>
      <c r="G105" s="2" t="s">
        <v>26</v>
      </c>
    </row>
    <row r="106" spans="2:7" x14ac:dyDescent="0.25">
      <c r="B106" s="2" t="s">
        <v>16</v>
      </c>
      <c r="C106" s="2">
        <v>4</v>
      </c>
      <c r="D106" s="2">
        <v>83</v>
      </c>
      <c r="E106" s="3">
        <f>VLOOKUP(C106,PRODUTOS!$B$2:$D$7,3,0)</f>
        <v>102.9</v>
      </c>
      <c r="F106" s="3">
        <f t="shared" si="1"/>
        <v>8540.7000000000007</v>
      </c>
      <c r="G106" s="2" t="s">
        <v>24</v>
      </c>
    </row>
    <row r="107" spans="2:7" x14ac:dyDescent="0.25">
      <c r="B107" s="2" t="s">
        <v>1</v>
      </c>
      <c r="C107" s="2">
        <v>1</v>
      </c>
      <c r="D107" s="2">
        <v>43</v>
      </c>
      <c r="E107" s="3">
        <f>VLOOKUP(C107,PRODUTOS!$B$2:$D$7,3,0)</f>
        <v>65.900000000000006</v>
      </c>
      <c r="F107" s="3">
        <f t="shared" si="1"/>
        <v>2833.7000000000003</v>
      </c>
      <c r="G107" s="2" t="s">
        <v>26</v>
      </c>
    </row>
    <row r="108" spans="2:7" x14ac:dyDescent="0.25">
      <c r="B108" s="2" t="s">
        <v>1</v>
      </c>
      <c r="C108" s="2">
        <v>1</v>
      </c>
      <c r="D108" s="2">
        <v>36</v>
      </c>
      <c r="E108" s="3">
        <f>VLOOKUP(C108,PRODUTOS!$B$2:$D$7,3,0)</f>
        <v>65.900000000000006</v>
      </c>
      <c r="F108" s="3">
        <f t="shared" si="1"/>
        <v>2372.4</v>
      </c>
      <c r="G108" s="2" t="s">
        <v>20</v>
      </c>
    </row>
    <row r="109" spans="2:7" x14ac:dyDescent="0.25">
      <c r="B109" s="2" t="s">
        <v>17</v>
      </c>
      <c r="C109" s="2">
        <v>5</v>
      </c>
      <c r="D109" s="2">
        <v>97</v>
      </c>
      <c r="E109" s="3">
        <f>VLOOKUP(C109,PRODUTOS!$B$2:$D$7,3,0)</f>
        <v>156.36000000000001</v>
      </c>
      <c r="F109" s="3">
        <f t="shared" si="1"/>
        <v>15166.920000000002</v>
      </c>
      <c r="G109" s="2" t="s">
        <v>26</v>
      </c>
    </row>
    <row r="110" spans="2:7" x14ac:dyDescent="0.25">
      <c r="B110" s="2" t="s">
        <v>16</v>
      </c>
      <c r="C110" s="2">
        <v>1</v>
      </c>
      <c r="D110" s="2">
        <v>20</v>
      </c>
      <c r="E110" s="3">
        <f>VLOOKUP(C110,PRODUTOS!$B$2:$D$7,3,0)</f>
        <v>65.900000000000006</v>
      </c>
      <c r="F110" s="3">
        <f t="shared" si="1"/>
        <v>1318</v>
      </c>
      <c r="G110" s="2" t="s">
        <v>23</v>
      </c>
    </row>
    <row r="111" spans="2:7" x14ac:dyDescent="0.25">
      <c r="B111" s="2" t="s">
        <v>17</v>
      </c>
      <c r="C111" s="2">
        <v>4</v>
      </c>
      <c r="D111" s="2">
        <v>95</v>
      </c>
      <c r="E111" s="3">
        <f>VLOOKUP(C111,PRODUTOS!$B$2:$D$7,3,0)</f>
        <v>102.9</v>
      </c>
      <c r="F111" s="3">
        <f t="shared" si="1"/>
        <v>9775.5</v>
      </c>
      <c r="G111" s="2" t="s">
        <v>21</v>
      </c>
    </row>
    <row r="112" spans="2:7" x14ac:dyDescent="0.25">
      <c r="B112" s="2" t="s">
        <v>15</v>
      </c>
      <c r="C112" s="2">
        <v>5</v>
      </c>
      <c r="D112" s="2">
        <v>78</v>
      </c>
      <c r="E112" s="3">
        <f>VLOOKUP(C112,PRODUTOS!$B$2:$D$7,3,0)</f>
        <v>156.36000000000001</v>
      </c>
      <c r="F112" s="3">
        <f t="shared" si="1"/>
        <v>12196.080000000002</v>
      </c>
      <c r="G112" s="2" t="s">
        <v>19</v>
      </c>
    </row>
    <row r="113" spans="2:7" x14ac:dyDescent="0.25">
      <c r="B113" s="2" t="s">
        <v>2</v>
      </c>
      <c r="C113" s="2">
        <v>1</v>
      </c>
      <c r="D113" s="2">
        <v>77</v>
      </c>
      <c r="E113" s="3">
        <f>VLOOKUP(C113,PRODUTOS!$B$2:$D$7,3,0)</f>
        <v>65.900000000000006</v>
      </c>
      <c r="F113" s="3">
        <f t="shared" si="1"/>
        <v>5074.3</v>
      </c>
      <c r="G113" s="2" t="s">
        <v>19</v>
      </c>
    </row>
    <row r="114" spans="2:7" x14ac:dyDescent="0.25">
      <c r="B114" s="2" t="s">
        <v>17</v>
      </c>
      <c r="C114" s="2">
        <v>5</v>
      </c>
      <c r="D114" s="2">
        <v>37</v>
      </c>
      <c r="E114" s="3">
        <f>VLOOKUP(C114,PRODUTOS!$B$2:$D$7,3,0)</f>
        <v>156.36000000000001</v>
      </c>
      <c r="F114" s="3">
        <f t="shared" si="1"/>
        <v>5785.3200000000006</v>
      </c>
      <c r="G114" s="2" t="s">
        <v>20</v>
      </c>
    </row>
    <row r="115" spans="2:7" x14ac:dyDescent="0.25">
      <c r="B115" s="2" t="s">
        <v>18</v>
      </c>
      <c r="C115" s="2">
        <v>3</v>
      </c>
      <c r="D115" s="2">
        <v>89</v>
      </c>
      <c r="E115" s="3">
        <f>VLOOKUP(C115,PRODUTOS!$B$2:$D$7,3,0)</f>
        <v>55.99</v>
      </c>
      <c r="F115" s="3">
        <f t="shared" si="1"/>
        <v>4983.1100000000006</v>
      </c>
      <c r="G115" s="2" t="s">
        <v>19</v>
      </c>
    </row>
    <row r="116" spans="2:7" x14ac:dyDescent="0.25">
      <c r="B116" s="2" t="s">
        <v>16</v>
      </c>
      <c r="C116" s="2">
        <v>1</v>
      </c>
      <c r="D116" s="2">
        <v>12</v>
      </c>
      <c r="E116" s="3">
        <f>VLOOKUP(C116,PRODUTOS!$B$2:$D$7,3,0)</f>
        <v>65.900000000000006</v>
      </c>
      <c r="F116" s="3">
        <f t="shared" si="1"/>
        <v>790.80000000000007</v>
      </c>
      <c r="G116" s="2" t="s">
        <v>25</v>
      </c>
    </row>
    <row r="117" spans="2:7" x14ac:dyDescent="0.25">
      <c r="B117" s="2" t="s">
        <v>17</v>
      </c>
      <c r="C117" s="2">
        <v>5</v>
      </c>
      <c r="D117" s="2">
        <v>61</v>
      </c>
      <c r="E117" s="3">
        <f>VLOOKUP(C117,PRODUTOS!$B$2:$D$7,3,0)</f>
        <v>156.36000000000001</v>
      </c>
      <c r="F117" s="3">
        <f t="shared" si="1"/>
        <v>9537.9600000000009</v>
      </c>
      <c r="G117" s="2" t="s">
        <v>24</v>
      </c>
    </row>
    <row r="118" spans="2:7" x14ac:dyDescent="0.25">
      <c r="B118" s="2" t="s">
        <v>17</v>
      </c>
      <c r="C118" s="2">
        <v>4</v>
      </c>
      <c r="D118" s="2">
        <v>65</v>
      </c>
      <c r="E118" s="3">
        <f>VLOOKUP(C118,PRODUTOS!$B$2:$D$7,3,0)</f>
        <v>102.9</v>
      </c>
      <c r="F118" s="3">
        <f t="shared" si="1"/>
        <v>6688.5</v>
      </c>
      <c r="G118" s="2" t="s">
        <v>22</v>
      </c>
    </row>
    <row r="119" spans="2:7" x14ac:dyDescent="0.25">
      <c r="B119" s="2" t="s">
        <v>1</v>
      </c>
      <c r="C119" s="2">
        <v>4</v>
      </c>
      <c r="D119" s="2">
        <v>20</v>
      </c>
      <c r="E119" s="3">
        <f>VLOOKUP(C119,PRODUTOS!$B$2:$D$7,3,0)</f>
        <v>102.9</v>
      </c>
      <c r="F119" s="3">
        <f t="shared" si="1"/>
        <v>2058</v>
      </c>
      <c r="G119" s="2" t="s">
        <v>19</v>
      </c>
    </row>
    <row r="120" spans="2:7" x14ac:dyDescent="0.25">
      <c r="B120" s="2" t="s">
        <v>18</v>
      </c>
      <c r="C120" s="2">
        <v>1</v>
      </c>
      <c r="D120" s="2">
        <v>49</v>
      </c>
      <c r="E120" s="3">
        <f>VLOOKUP(C120,PRODUTOS!$B$2:$D$7,3,0)</f>
        <v>65.900000000000006</v>
      </c>
      <c r="F120" s="3">
        <f t="shared" si="1"/>
        <v>3229.1000000000004</v>
      </c>
      <c r="G120" s="2" t="s">
        <v>20</v>
      </c>
    </row>
    <row r="121" spans="2:7" x14ac:dyDescent="0.25">
      <c r="B121" s="2" t="s">
        <v>2</v>
      </c>
      <c r="C121" s="2">
        <v>3</v>
      </c>
      <c r="D121" s="2">
        <v>48</v>
      </c>
      <c r="E121" s="3">
        <f>VLOOKUP(C121,PRODUTOS!$B$2:$D$7,3,0)</f>
        <v>55.99</v>
      </c>
      <c r="F121" s="3">
        <f t="shared" si="1"/>
        <v>2687.52</v>
      </c>
      <c r="G121" s="2" t="s">
        <v>26</v>
      </c>
    </row>
    <row r="122" spans="2:7" x14ac:dyDescent="0.25">
      <c r="B122" s="2" t="s">
        <v>2</v>
      </c>
      <c r="C122" s="2">
        <v>1</v>
      </c>
      <c r="D122" s="2">
        <v>44</v>
      </c>
      <c r="E122" s="3">
        <f>VLOOKUP(C122,PRODUTOS!$B$2:$D$7,3,0)</f>
        <v>65.900000000000006</v>
      </c>
      <c r="F122" s="3">
        <f t="shared" si="1"/>
        <v>2899.6000000000004</v>
      </c>
      <c r="G122" s="2" t="s">
        <v>21</v>
      </c>
    </row>
    <row r="123" spans="2:7" x14ac:dyDescent="0.25">
      <c r="B123" s="2" t="s">
        <v>17</v>
      </c>
      <c r="C123" s="2">
        <v>4</v>
      </c>
      <c r="D123" s="2">
        <v>22</v>
      </c>
      <c r="E123" s="3">
        <f>VLOOKUP(C123,PRODUTOS!$B$2:$D$7,3,0)</f>
        <v>102.9</v>
      </c>
      <c r="F123" s="3">
        <f t="shared" si="1"/>
        <v>2263.8000000000002</v>
      </c>
      <c r="G123" s="2" t="s">
        <v>25</v>
      </c>
    </row>
    <row r="124" spans="2:7" x14ac:dyDescent="0.25">
      <c r="B124" s="2" t="s">
        <v>16</v>
      </c>
      <c r="C124" s="2">
        <v>3</v>
      </c>
      <c r="D124" s="2">
        <v>36</v>
      </c>
      <c r="E124" s="3">
        <f>VLOOKUP(C124,PRODUTOS!$B$2:$D$7,3,0)</f>
        <v>55.99</v>
      </c>
      <c r="F124" s="3">
        <f t="shared" si="1"/>
        <v>2015.64</v>
      </c>
      <c r="G124" s="2" t="s">
        <v>19</v>
      </c>
    </row>
    <row r="125" spans="2:7" x14ac:dyDescent="0.25">
      <c r="B125" s="2" t="s">
        <v>18</v>
      </c>
      <c r="C125" s="2">
        <v>1</v>
      </c>
      <c r="D125" s="2">
        <v>30</v>
      </c>
      <c r="E125" s="3">
        <f>VLOOKUP(C125,PRODUTOS!$B$2:$D$7,3,0)</f>
        <v>65.900000000000006</v>
      </c>
      <c r="F125" s="3">
        <f t="shared" si="1"/>
        <v>1977.0000000000002</v>
      </c>
      <c r="G125" s="2" t="s">
        <v>20</v>
      </c>
    </row>
    <row r="126" spans="2:7" x14ac:dyDescent="0.25">
      <c r="B126" s="2" t="s">
        <v>16</v>
      </c>
      <c r="C126" s="2">
        <v>3</v>
      </c>
      <c r="D126" s="2">
        <v>78</v>
      </c>
      <c r="E126" s="3">
        <f>VLOOKUP(C126,PRODUTOS!$B$2:$D$7,3,0)</f>
        <v>55.99</v>
      </c>
      <c r="F126" s="3">
        <f t="shared" si="1"/>
        <v>4367.22</v>
      </c>
      <c r="G126" s="2" t="s">
        <v>20</v>
      </c>
    </row>
    <row r="127" spans="2:7" x14ac:dyDescent="0.25">
      <c r="B127" s="2" t="s">
        <v>18</v>
      </c>
      <c r="C127" s="2">
        <v>2</v>
      </c>
      <c r="D127" s="2">
        <v>72</v>
      </c>
      <c r="E127" s="3">
        <f>VLOOKUP(C127,PRODUTOS!$B$2:$D$7,3,0)</f>
        <v>125.35</v>
      </c>
      <c r="F127" s="3">
        <f t="shared" si="1"/>
        <v>9025.1999999999989</v>
      </c>
      <c r="G127" s="2" t="s">
        <v>22</v>
      </c>
    </row>
    <row r="128" spans="2:7" x14ac:dyDescent="0.25">
      <c r="B128" s="2" t="s">
        <v>16</v>
      </c>
      <c r="C128" s="2">
        <v>1</v>
      </c>
      <c r="D128" s="2">
        <v>19</v>
      </c>
      <c r="E128" s="3">
        <f>VLOOKUP(C128,PRODUTOS!$B$2:$D$7,3,0)</f>
        <v>65.900000000000006</v>
      </c>
      <c r="F128" s="3">
        <f t="shared" si="1"/>
        <v>1252.1000000000001</v>
      </c>
      <c r="G128" s="2" t="s">
        <v>25</v>
      </c>
    </row>
    <row r="129" spans="2:7" x14ac:dyDescent="0.25">
      <c r="B129" s="2" t="s">
        <v>18</v>
      </c>
      <c r="C129" s="2">
        <v>5</v>
      </c>
      <c r="D129" s="2">
        <v>61</v>
      </c>
      <c r="E129" s="3">
        <f>VLOOKUP(C129,PRODUTOS!$B$2:$D$7,3,0)</f>
        <v>156.36000000000001</v>
      </c>
      <c r="F129" s="3">
        <f t="shared" si="1"/>
        <v>9537.9600000000009</v>
      </c>
      <c r="G129" s="2" t="s">
        <v>21</v>
      </c>
    </row>
    <row r="130" spans="2:7" x14ac:dyDescent="0.25">
      <c r="B130" s="2" t="s">
        <v>2</v>
      </c>
      <c r="C130" s="2">
        <v>5</v>
      </c>
      <c r="D130" s="2">
        <v>80</v>
      </c>
      <c r="E130" s="3">
        <f>VLOOKUP(C130,PRODUTOS!$B$2:$D$7,3,0)</f>
        <v>156.36000000000001</v>
      </c>
      <c r="F130" s="3">
        <f t="shared" si="1"/>
        <v>12508.800000000001</v>
      </c>
      <c r="G130" s="2" t="s">
        <v>21</v>
      </c>
    </row>
    <row r="131" spans="2:7" x14ac:dyDescent="0.25">
      <c r="B131" s="2" t="s">
        <v>1</v>
      </c>
      <c r="C131" s="2">
        <v>4</v>
      </c>
      <c r="D131" s="2">
        <v>53</v>
      </c>
      <c r="E131" s="3">
        <f>VLOOKUP(C131,PRODUTOS!$B$2:$D$7,3,0)</f>
        <v>102.9</v>
      </c>
      <c r="F131" s="3">
        <f t="shared" si="1"/>
        <v>5453.7000000000007</v>
      </c>
      <c r="G131" s="2" t="s">
        <v>26</v>
      </c>
    </row>
    <row r="132" spans="2:7" x14ac:dyDescent="0.25">
      <c r="B132" s="2" t="s">
        <v>2</v>
      </c>
      <c r="C132" s="2">
        <v>1</v>
      </c>
      <c r="D132" s="2">
        <v>97</v>
      </c>
      <c r="E132" s="3">
        <f>VLOOKUP(C132,PRODUTOS!$B$2:$D$7,3,0)</f>
        <v>65.900000000000006</v>
      </c>
      <c r="F132" s="3">
        <f t="shared" ref="F132:F178" si="2">D132*E132</f>
        <v>6392.3</v>
      </c>
      <c r="G132" s="2" t="s">
        <v>24</v>
      </c>
    </row>
    <row r="133" spans="2:7" x14ac:dyDescent="0.25">
      <c r="B133" s="2" t="s">
        <v>17</v>
      </c>
      <c r="C133" s="2">
        <v>1</v>
      </c>
      <c r="D133" s="2">
        <v>31</v>
      </c>
      <c r="E133" s="3">
        <f>VLOOKUP(C133,PRODUTOS!$B$2:$D$7,3,0)</f>
        <v>65.900000000000006</v>
      </c>
      <c r="F133" s="3">
        <f t="shared" si="2"/>
        <v>2042.9</v>
      </c>
      <c r="G133" s="2" t="s">
        <v>22</v>
      </c>
    </row>
    <row r="134" spans="2:7" x14ac:dyDescent="0.25">
      <c r="B134" s="2" t="s">
        <v>18</v>
      </c>
      <c r="C134" s="2">
        <v>4</v>
      </c>
      <c r="D134" s="2">
        <v>25</v>
      </c>
      <c r="E134" s="3">
        <f>VLOOKUP(C134,PRODUTOS!$B$2:$D$7,3,0)</f>
        <v>102.9</v>
      </c>
      <c r="F134" s="3">
        <f t="shared" si="2"/>
        <v>2572.5</v>
      </c>
      <c r="G134" s="2" t="s">
        <v>21</v>
      </c>
    </row>
    <row r="135" spans="2:7" x14ac:dyDescent="0.25">
      <c r="B135" s="2" t="s">
        <v>16</v>
      </c>
      <c r="C135" s="2">
        <v>3</v>
      </c>
      <c r="D135" s="2">
        <v>69</v>
      </c>
      <c r="E135" s="3">
        <f>VLOOKUP(C135,PRODUTOS!$B$2:$D$7,3,0)</f>
        <v>55.99</v>
      </c>
      <c r="F135" s="3">
        <f t="shared" si="2"/>
        <v>3863.31</v>
      </c>
      <c r="G135" s="2" t="s">
        <v>26</v>
      </c>
    </row>
    <row r="136" spans="2:7" x14ac:dyDescent="0.25">
      <c r="B136" s="2" t="s">
        <v>16</v>
      </c>
      <c r="C136" s="2">
        <v>2</v>
      </c>
      <c r="D136" s="2">
        <v>52</v>
      </c>
      <c r="E136" s="3">
        <f>VLOOKUP(C136,PRODUTOS!$B$2:$D$7,3,0)</f>
        <v>125.35</v>
      </c>
      <c r="F136" s="3">
        <f t="shared" si="2"/>
        <v>6518.2</v>
      </c>
      <c r="G136" s="2" t="s">
        <v>26</v>
      </c>
    </row>
    <row r="137" spans="2:7" x14ac:dyDescent="0.25">
      <c r="B137" s="2" t="s">
        <v>1</v>
      </c>
      <c r="C137" s="2">
        <v>2</v>
      </c>
      <c r="D137" s="2">
        <v>75</v>
      </c>
      <c r="E137" s="3">
        <f>VLOOKUP(C137,PRODUTOS!$B$2:$D$7,3,0)</f>
        <v>125.35</v>
      </c>
      <c r="F137" s="3">
        <f t="shared" si="2"/>
        <v>9401.25</v>
      </c>
      <c r="G137" s="2" t="s">
        <v>23</v>
      </c>
    </row>
    <row r="138" spans="2:7" x14ac:dyDescent="0.25">
      <c r="B138" s="2" t="s">
        <v>16</v>
      </c>
      <c r="C138" s="2">
        <v>4</v>
      </c>
      <c r="D138" s="2">
        <v>91</v>
      </c>
      <c r="E138" s="3">
        <f>VLOOKUP(C138,PRODUTOS!$B$2:$D$7,3,0)</f>
        <v>102.9</v>
      </c>
      <c r="F138" s="3">
        <f t="shared" si="2"/>
        <v>9363.9</v>
      </c>
      <c r="G138" s="2" t="s">
        <v>19</v>
      </c>
    </row>
    <row r="139" spans="2:7" x14ac:dyDescent="0.25">
      <c r="B139" s="2" t="s">
        <v>16</v>
      </c>
      <c r="C139" s="2">
        <v>5</v>
      </c>
      <c r="D139" s="2">
        <v>64</v>
      </c>
      <c r="E139" s="3">
        <f>VLOOKUP(C139,PRODUTOS!$B$2:$D$7,3,0)</f>
        <v>156.36000000000001</v>
      </c>
      <c r="F139" s="3">
        <f t="shared" si="2"/>
        <v>10007.040000000001</v>
      </c>
      <c r="G139" s="2" t="s">
        <v>21</v>
      </c>
    </row>
    <row r="140" spans="2:7" x14ac:dyDescent="0.25">
      <c r="B140" s="2" t="s">
        <v>1</v>
      </c>
      <c r="C140" s="2">
        <v>4</v>
      </c>
      <c r="D140" s="2">
        <v>60</v>
      </c>
      <c r="E140" s="3">
        <f>VLOOKUP(C140,PRODUTOS!$B$2:$D$7,3,0)</f>
        <v>102.9</v>
      </c>
      <c r="F140" s="3">
        <f t="shared" si="2"/>
        <v>6174</v>
      </c>
      <c r="G140" s="2" t="s">
        <v>21</v>
      </c>
    </row>
    <row r="141" spans="2:7" x14ac:dyDescent="0.25">
      <c r="B141" s="2" t="s">
        <v>1</v>
      </c>
      <c r="C141" s="2">
        <v>1</v>
      </c>
      <c r="D141" s="2">
        <v>42</v>
      </c>
      <c r="E141" s="3">
        <f>VLOOKUP(C141,PRODUTOS!$B$2:$D$7,3,0)</f>
        <v>65.900000000000006</v>
      </c>
      <c r="F141" s="3">
        <f t="shared" si="2"/>
        <v>2767.8</v>
      </c>
      <c r="G141" s="2" t="s">
        <v>23</v>
      </c>
    </row>
    <row r="142" spans="2:7" x14ac:dyDescent="0.25">
      <c r="B142" s="2" t="s">
        <v>17</v>
      </c>
      <c r="C142" s="2">
        <v>4</v>
      </c>
      <c r="D142" s="2">
        <v>21</v>
      </c>
      <c r="E142" s="3">
        <f>VLOOKUP(C142,PRODUTOS!$B$2:$D$7,3,0)</f>
        <v>102.9</v>
      </c>
      <c r="F142" s="3">
        <f t="shared" si="2"/>
        <v>2160.9</v>
      </c>
      <c r="G142" s="2" t="s">
        <v>22</v>
      </c>
    </row>
    <row r="143" spans="2:7" x14ac:dyDescent="0.25">
      <c r="B143" s="2" t="s">
        <v>17</v>
      </c>
      <c r="C143" s="2">
        <v>5</v>
      </c>
      <c r="D143" s="2">
        <v>72</v>
      </c>
      <c r="E143" s="3">
        <f>VLOOKUP(C143,PRODUTOS!$B$2:$D$7,3,0)</f>
        <v>156.36000000000001</v>
      </c>
      <c r="F143" s="3">
        <f t="shared" si="2"/>
        <v>11257.920000000002</v>
      </c>
      <c r="G143" s="2" t="s">
        <v>24</v>
      </c>
    </row>
    <row r="144" spans="2:7" x14ac:dyDescent="0.25">
      <c r="B144" s="2" t="s">
        <v>2</v>
      </c>
      <c r="C144" s="2">
        <v>1</v>
      </c>
      <c r="D144" s="2">
        <v>64</v>
      </c>
      <c r="E144" s="3">
        <f>VLOOKUP(C144,PRODUTOS!$B$2:$D$7,3,0)</f>
        <v>65.900000000000006</v>
      </c>
      <c r="F144" s="3">
        <f t="shared" si="2"/>
        <v>4217.6000000000004</v>
      </c>
      <c r="G144" s="2" t="s">
        <v>19</v>
      </c>
    </row>
    <row r="145" spans="2:7" x14ac:dyDescent="0.25">
      <c r="B145" s="2" t="s">
        <v>17</v>
      </c>
      <c r="C145" s="2">
        <v>2</v>
      </c>
      <c r="D145" s="2">
        <v>90</v>
      </c>
      <c r="E145" s="3">
        <f>VLOOKUP(C145,PRODUTOS!$B$2:$D$7,3,0)</f>
        <v>125.35</v>
      </c>
      <c r="F145" s="3">
        <f t="shared" si="2"/>
        <v>11281.5</v>
      </c>
      <c r="G145" s="2" t="s">
        <v>24</v>
      </c>
    </row>
    <row r="146" spans="2:7" x14ac:dyDescent="0.25">
      <c r="B146" s="2" t="s">
        <v>2</v>
      </c>
      <c r="C146" s="2">
        <v>3</v>
      </c>
      <c r="D146" s="2">
        <v>12</v>
      </c>
      <c r="E146" s="3">
        <f>VLOOKUP(C146,PRODUTOS!$B$2:$D$7,3,0)</f>
        <v>55.99</v>
      </c>
      <c r="F146" s="3">
        <f t="shared" si="2"/>
        <v>671.88</v>
      </c>
      <c r="G146" s="2" t="s">
        <v>23</v>
      </c>
    </row>
    <row r="147" spans="2:7" x14ac:dyDescent="0.25">
      <c r="B147" s="2" t="s">
        <v>18</v>
      </c>
      <c r="C147" s="2">
        <v>5</v>
      </c>
      <c r="D147" s="2">
        <v>85</v>
      </c>
      <c r="E147" s="3">
        <f>VLOOKUP(C147,PRODUTOS!$B$2:$D$7,3,0)</f>
        <v>156.36000000000001</v>
      </c>
      <c r="F147" s="3">
        <f t="shared" si="2"/>
        <v>13290.6</v>
      </c>
      <c r="G147" s="2" t="s">
        <v>19</v>
      </c>
    </row>
    <row r="148" spans="2:7" x14ac:dyDescent="0.25">
      <c r="B148" s="2" t="s">
        <v>16</v>
      </c>
      <c r="C148" s="2">
        <v>5</v>
      </c>
      <c r="D148" s="2">
        <v>46</v>
      </c>
      <c r="E148" s="3">
        <f>VLOOKUP(C148,PRODUTOS!$B$2:$D$7,3,0)</f>
        <v>156.36000000000001</v>
      </c>
      <c r="F148" s="3">
        <f t="shared" si="2"/>
        <v>7192.56</v>
      </c>
      <c r="G148" s="2" t="s">
        <v>22</v>
      </c>
    </row>
    <row r="149" spans="2:7" x14ac:dyDescent="0.25">
      <c r="B149" s="2" t="s">
        <v>1</v>
      </c>
      <c r="C149" s="2">
        <v>5</v>
      </c>
      <c r="D149" s="2">
        <v>68</v>
      </c>
      <c r="E149" s="3">
        <f>VLOOKUP(C149,PRODUTOS!$B$2:$D$7,3,0)</f>
        <v>156.36000000000001</v>
      </c>
      <c r="F149" s="3">
        <f t="shared" si="2"/>
        <v>10632.480000000001</v>
      </c>
      <c r="G149" s="2" t="s">
        <v>20</v>
      </c>
    </row>
    <row r="150" spans="2:7" x14ac:dyDescent="0.25">
      <c r="B150" s="2" t="s">
        <v>16</v>
      </c>
      <c r="C150" s="2">
        <v>3</v>
      </c>
      <c r="D150" s="2">
        <v>39</v>
      </c>
      <c r="E150" s="3">
        <f>VLOOKUP(C150,PRODUTOS!$B$2:$D$7,3,0)</f>
        <v>55.99</v>
      </c>
      <c r="F150" s="3">
        <f t="shared" si="2"/>
        <v>2183.61</v>
      </c>
      <c r="G150" s="2" t="s">
        <v>23</v>
      </c>
    </row>
    <row r="151" spans="2:7" x14ac:dyDescent="0.25">
      <c r="B151" s="2" t="s">
        <v>1</v>
      </c>
      <c r="C151" s="2">
        <v>2</v>
      </c>
      <c r="D151" s="2">
        <v>92</v>
      </c>
      <c r="E151" s="3">
        <f>VLOOKUP(C151,PRODUTOS!$B$2:$D$7,3,0)</f>
        <v>125.35</v>
      </c>
      <c r="F151" s="3">
        <f t="shared" si="2"/>
        <v>11532.199999999999</v>
      </c>
      <c r="G151" s="2" t="s">
        <v>23</v>
      </c>
    </row>
    <row r="152" spans="2:7" x14ac:dyDescent="0.25">
      <c r="B152" s="2" t="s">
        <v>15</v>
      </c>
      <c r="C152" s="2">
        <v>5</v>
      </c>
      <c r="D152" s="2">
        <v>36</v>
      </c>
      <c r="E152" s="3">
        <f>VLOOKUP(C152,PRODUTOS!$B$2:$D$7,3,0)</f>
        <v>156.36000000000001</v>
      </c>
      <c r="F152" s="3">
        <f t="shared" si="2"/>
        <v>5628.9600000000009</v>
      </c>
      <c r="G152" s="2" t="s">
        <v>20</v>
      </c>
    </row>
    <row r="153" spans="2:7" x14ac:dyDescent="0.25">
      <c r="B153" s="2" t="s">
        <v>2</v>
      </c>
      <c r="C153" s="2">
        <v>3</v>
      </c>
      <c r="D153" s="2">
        <v>28</v>
      </c>
      <c r="E153" s="3">
        <f>VLOOKUP(C153,PRODUTOS!$B$2:$D$7,3,0)</f>
        <v>55.99</v>
      </c>
      <c r="F153" s="3">
        <f t="shared" si="2"/>
        <v>1567.72</v>
      </c>
      <c r="G153" s="2" t="s">
        <v>19</v>
      </c>
    </row>
    <row r="154" spans="2:7" x14ac:dyDescent="0.25">
      <c r="B154" s="2" t="s">
        <v>1</v>
      </c>
      <c r="C154" s="2">
        <v>4</v>
      </c>
      <c r="D154" s="2">
        <v>61</v>
      </c>
      <c r="E154" s="3">
        <f>VLOOKUP(C154,PRODUTOS!$B$2:$D$7,3,0)</f>
        <v>102.9</v>
      </c>
      <c r="F154" s="3">
        <f t="shared" si="2"/>
        <v>6276.9000000000005</v>
      </c>
      <c r="G154" s="2" t="s">
        <v>24</v>
      </c>
    </row>
    <row r="155" spans="2:7" x14ac:dyDescent="0.25">
      <c r="B155" s="2" t="s">
        <v>16</v>
      </c>
      <c r="C155" s="2">
        <v>4</v>
      </c>
      <c r="D155" s="2">
        <v>93</v>
      </c>
      <c r="E155" s="3">
        <f>VLOOKUP(C155,PRODUTOS!$B$2:$D$7,3,0)</f>
        <v>102.9</v>
      </c>
      <c r="F155" s="3">
        <f t="shared" si="2"/>
        <v>9569.7000000000007</v>
      </c>
      <c r="G155" s="2" t="s">
        <v>20</v>
      </c>
    </row>
    <row r="156" spans="2:7" x14ac:dyDescent="0.25">
      <c r="B156" s="2" t="s">
        <v>16</v>
      </c>
      <c r="C156" s="2">
        <v>4</v>
      </c>
      <c r="D156" s="2">
        <v>39</v>
      </c>
      <c r="E156" s="3">
        <f>VLOOKUP(C156,PRODUTOS!$B$2:$D$7,3,0)</f>
        <v>102.9</v>
      </c>
      <c r="F156" s="3">
        <f t="shared" si="2"/>
        <v>4013.1000000000004</v>
      </c>
      <c r="G156" s="2" t="s">
        <v>20</v>
      </c>
    </row>
    <row r="157" spans="2:7" x14ac:dyDescent="0.25">
      <c r="B157" s="2" t="s">
        <v>18</v>
      </c>
      <c r="C157" s="2">
        <v>5</v>
      </c>
      <c r="D157" s="2">
        <v>75</v>
      </c>
      <c r="E157" s="3">
        <f>VLOOKUP(C157,PRODUTOS!$B$2:$D$7,3,0)</f>
        <v>156.36000000000001</v>
      </c>
      <c r="F157" s="3">
        <f t="shared" si="2"/>
        <v>11727.000000000002</v>
      </c>
      <c r="G157" s="2" t="s">
        <v>19</v>
      </c>
    </row>
    <row r="158" spans="2:7" x14ac:dyDescent="0.25">
      <c r="B158" s="2" t="s">
        <v>16</v>
      </c>
      <c r="C158" s="2">
        <v>1</v>
      </c>
      <c r="D158" s="2">
        <v>96</v>
      </c>
      <c r="E158" s="3">
        <f>VLOOKUP(C158,PRODUTOS!$B$2:$D$7,3,0)</f>
        <v>65.900000000000006</v>
      </c>
      <c r="F158" s="3">
        <f t="shared" si="2"/>
        <v>6326.4000000000005</v>
      </c>
      <c r="G158" s="2" t="s">
        <v>24</v>
      </c>
    </row>
    <row r="159" spans="2:7" x14ac:dyDescent="0.25">
      <c r="B159" s="2" t="s">
        <v>18</v>
      </c>
      <c r="C159" s="2">
        <v>1</v>
      </c>
      <c r="D159" s="2">
        <v>50</v>
      </c>
      <c r="E159" s="3">
        <f>VLOOKUP(C159,PRODUTOS!$B$2:$D$7,3,0)</f>
        <v>65.900000000000006</v>
      </c>
      <c r="F159" s="3">
        <f t="shared" si="2"/>
        <v>3295.0000000000005</v>
      </c>
      <c r="G159" s="2" t="s">
        <v>25</v>
      </c>
    </row>
    <row r="160" spans="2:7" x14ac:dyDescent="0.25">
      <c r="B160" s="2" t="s">
        <v>15</v>
      </c>
      <c r="C160" s="2">
        <v>2</v>
      </c>
      <c r="D160" s="2">
        <v>41</v>
      </c>
      <c r="E160" s="3">
        <f>VLOOKUP(C160,PRODUTOS!$B$2:$D$7,3,0)</f>
        <v>125.35</v>
      </c>
      <c r="F160" s="3">
        <f t="shared" si="2"/>
        <v>5139.3499999999995</v>
      </c>
      <c r="G160" s="2" t="s">
        <v>26</v>
      </c>
    </row>
    <row r="161" spans="2:7" x14ac:dyDescent="0.25">
      <c r="B161" s="2" t="s">
        <v>2</v>
      </c>
      <c r="C161" s="2">
        <v>4</v>
      </c>
      <c r="D161" s="2">
        <v>58</v>
      </c>
      <c r="E161" s="3">
        <f>VLOOKUP(C161,PRODUTOS!$B$2:$D$7,3,0)</f>
        <v>102.9</v>
      </c>
      <c r="F161" s="3">
        <f t="shared" si="2"/>
        <v>5968.2000000000007</v>
      </c>
      <c r="G161" s="2" t="s">
        <v>20</v>
      </c>
    </row>
    <row r="162" spans="2:7" x14ac:dyDescent="0.25">
      <c r="B162" s="2" t="s">
        <v>17</v>
      </c>
      <c r="C162" s="2">
        <v>1</v>
      </c>
      <c r="D162" s="2">
        <v>25</v>
      </c>
      <c r="E162" s="3">
        <f>VLOOKUP(C162,PRODUTOS!$B$2:$D$7,3,0)</f>
        <v>65.900000000000006</v>
      </c>
      <c r="F162" s="3">
        <f t="shared" si="2"/>
        <v>1647.5000000000002</v>
      </c>
      <c r="G162" s="2" t="s">
        <v>21</v>
      </c>
    </row>
    <row r="163" spans="2:7" x14ac:dyDescent="0.25">
      <c r="B163" s="2" t="s">
        <v>17</v>
      </c>
      <c r="C163" s="2">
        <v>5</v>
      </c>
      <c r="D163" s="2">
        <v>67</v>
      </c>
      <c r="E163" s="3">
        <f>VLOOKUP(C163,PRODUTOS!$B$2:$D$7,3,0)</f>
        <v>156.36000000000001</v>
      </c>
      <c r="F163" s="3">
        <f t="shared" si="2"/>
        <v>10476.120000000001</v>
      </c>
      <c r="G163" s="2" t="s">
        <v>26</v>
      </c>
    </row>
    <row r="164" spans="2:7" x14ac:dyDescent="0.25">
      <c r="B164" s="2" t="s">
        <v>2</v>
      </c>
      <c r="C164" s="2">
        <v>1</v>
      </c>
      <c r="D164" s="2">
        <v>49</v>
      </c>
      <c r="E164" s="3">
        <f>VLOOKUP(C164,PRODUTOS!$B$2:$D$7,3,0)</f>
        <v>65.900000000000006</v>
      </c>
      <c r="F164" s="3">
        <f t="shared" si="2"/>
        <v>3229.1000000000004</v>
      </c>
      <c r="G164" s="2" t="s">
        <v>21</v>
      </c>
    </row>
    <row r="165" spans="2:7" x14ac:dyDescent="0.25">
      <c r="B165" s="2" t="s">
        <v>1</v>
      </c>
      <c r="C165" s="2">
        <v>5</v>
      </c>
      <c r="D165" s="2">
        <v>70</v>
      </c>
      <c r="E165" s="3">
        <f>VLOOKUP(C165,PRODUTOS!$B$2:$D$7,3,0)</f>
        <v>156.36000000000001</v>
      </c>
      <c r="F165" s="3">
        <f t="shared" si="2"/>
        <v>10945.2</v>
      </c>
      <c r="G165" s="2" t="s">
        <v>22</v>
      </c>
    </row>
    <row r="166" spans="2:7" x14ac:dyDescent="0.25">
      <c r="B166" s="2" t="s">
        <v>15</v>
      </c>
      <c r="C166" s="2">
        <v>1</v>
      </c>
      <c r="D166" s="2">
        <v>60</v>
      </c>
      <c r="E166" s="3">
        <f>VLOOKUP(C166,PRODUTOS!$B$2:$D$7,3,0)</f>
        <v>65.900000000000006</v>
      </c>
      <c r="F166" s="3">
        <f t="shared" si="2"/>
        <v>3954.0000000000005</v>
      </c>
      <c r="G166" s="2" t="s">
        <v>19</v>
      </c>
    </row>
    <row r="167" spans="2:7" x14ac:dyDescent="0.25">
      <c r="B167" s="2" t="s">
        <v>2</v>
      </c>
      <c r="C167" s="2">
        <v>2</v>
      </c>
      <c r="D167" s="2">
        <v>56</v>
      </c>
      <c r="E167" s="3">
        <f>VLOOKUP(C167,PRODUTOS!$B$2:$D$7,3,0)</f>
        <v>125.35</v>
      </c>
      <c r="F167" s="3">
        <f t="shared" si="2"/>
        <v>7019.5999999999995</v>
      </c>
      <c r="G167" s="2" t="s">
        <v>24</v>
      </c>
    </row>
    <row r="168" spans="2:7" x14ac:dyDescent="0.25">
      <c r="B168" s="2" t="s">
        <v>1</v>
      </c>
      <c r="C168" s="2">
        <v>3</v>
      </c>
      <c r="D168" s="2">
        <v>46</v>
      </c>
      <c r="E168" s="3">
        <f>VLOOKUP(C168,PRODUTOS!$B$2:$D$7,3,0)</f>
        <v>55.99</v>
      </c>
      <c r="F168" s="3">
        <f t="shared" si="2"/>
        <v>2575.54</v>
      </c>
      <c r="G168" s="2" t="s">
        <v>25</v>
      </c>
    </row>
    <row r="169" spans="2:7" x14ac:dyDescent="0.25">
      <c r="B169" s="2" t="s">
        <v>15</v>
      </c>
      <c r="C169" s="2">
        <v>3</v>
      </c>
      <c r="D169" s="2">
        <v>49</v>
      </c>
      <c r="E169" s="3">
        <f>VLOOKUP(C169,PRODUTOS!$B$2:$D$7,3,0)</f>
        <v>55.99</v>
      </c>
      <c r="F169" s="3">
        <f t="shared" si="2"/>
        <v>2743.51</v>
      </c>
      <c r="G169" s="2" t="s">
        <v>24</v>
      </c>
    </row>
    <row r="170" spans="2:7" x14ac:dyDescent="0.25">
      <c r="B170" s="2" t="s">
        <v>16</v>
      </c>
      <c r="C170" s="2">
        <v>4</v>
      </c>
      <c r="D170" s="2">
        <v>72</v>
      </c>
      <c r="E170" s="3">
        <f>VLOOKUP(C170,PRODUTOS!$B$2:$D$7,3,0)</f>
        <v>102.9</v>
      </c>
      <c r="F170" s="3">
        <f t="shared" si="2"/>
        <v>7408.8</v>
      </c>
      <c r="G170" s="2" t="s">
        <v>25</v>
      </c>
    </row>
    <row r="171" spans="2:7" x14ac:dyDescent="0.25">
      <c r="B171" s="2" t="s">
        <v>16</v>
      </c>
      <c r="C171" s="2">
        <v>2</v>
      </c>
      <c r="D171" s="2">
        <v>79</v>
      </c>
      <c r="E171" s="3">
        <f>VLOOKUP(C171,PRODUTOS!$B$2:$D$7,3,0)</f>
        <v>125.35</v>
      </c>
      <c r="F171" s="3">
        <f t="shared" si="2"/>
        <v>9902.65</v>
      </c>
      <c r="G171" s="2" t="s">
        <v>20</v>
      </c>
    </row>
    <row r="172" spans="2:7" x14ac:dyDescent="0.25">
      <c r="B172" s="2" t="s">
        <v>1</v>
      </c>
      <c r="C172" s="2">
        <v>5</v>
      </c>
      <c r="D172" s="2">
        <v>76</v>
      </c>
      <c r="E172" s="3">
        <f>VLOOKUP(C172,PRODUTOS!$B$2:$D$7,3,0)</f>
        <v>156.36000000000001</v>
      </c>
      <c r="F172" s="3">
        <f t="shared" si="2"/>
        <v>11883.36</v>
      </c>
      <c r="G172" s="2" t="s">
        <v>26</v>
      </c>
    </row>
    <row r="173" spans="2:7" x14ac:dyDescent="0.25">
      <c r="B173" s="2" t="s">
        <v>17</v>
      </c>
      <c r="C173" s="2">
        <v>1</v>
      </c>
      <c r="D173" s="2">
        <v>45</v>
      </c>
      <c r="E173" s="3">
        <f>VLOOKUP(C173,PRODUTOS!$B$2:$D$7,3,0)</f>
        <v>65.900000000000006</v>
      </c>
      <c r="F173" s="3">
        <f t="shared" si="2"/>
        <v>2965.5000000000005</v>
      </c>
      <c r="G173" s="2" t="s">
        <v>21</v>
      </c>
    </row>
    <row r="174" spans="2:7" x14ac:dyDescent="0.25">
      <c r="B174" s="2" t="s">
        <v>16</v>
      </c>
      <c r="C174" s="2">
        <v>1</v>
      </c>
      <c r="D174" s="2">
        <v>18</v>
      </c>
      <c r="E174" s="3">
        <f>VLOOKUP(C174,PRODUTOS!$B$2:$D$7,3,0)</f>
        <v>65.900000000000006</v>
      </c>
      <c r="F174" s="3">
        <f t="shared" si="2"/>
        <v>1186.2</v>
      </c>
      <c r="G174" s="2" t="s">
        <v>19</v>
      </c>
    </row>
    <row r="175" spans="2:7" x14ac:dyDescent="0.25">
      <c r="B175" s="2" t="s">
        <v>17</v>
      </c>
      <c r="C175" s="2">
        <v>4</v>
      </c>
      <c r="D175" s="2">
        <v>39</v>
      </c>
      <c r="E175" s="3">
        <f>VLOOKUP(C175,PRODUTOS!$B$2:$D$7,3,0)</f>
        <v>102.9</v>
      </c>
      <c r="F175" s="3">
        <f t="shared" si="2"/>
        <v>4013.1000000000004</v>
      </c>
      <c r="G175" s="2" t="s">
        <v>25</v>
      </c>
    </row>
    <row r="176" spans="2:7" x14ac:dyDescent="0.25">
      <c r="B176" s="2" t="s">
        <v>1</v>
      </c>
      <c r="C176" s="2">
        <v>2</v>
      </c>
      <c r="D176" s="2">
        <v>19</v>
      </c>
      <c r="E176" s="3">
        <f>VLOOKUP(C176,PRODUTOS!$B$2:$D$7,3,0)</f>
        <v>125.35</v>
      </c>
      <c r="F176" s="3">
        <f t="shared" si="2"/>
        <v>2381.65</v>
      </c>
      <c r="G176" s="2" t="s">
        <v>25</v>
      </c>
    </row>
    <row r="177" spans="2:7" x14ac:dyDescent="0.25">
      <c r="B177" s="2" t="s">
        <v>17</v>
      </c>
      <c r="C177" s="2">
        <v>5</v>
      </c>
      <c r="D177" s="2">
        <v>46</v>
      </c>
      <c r="E177" s="3">
        <f>VLOOKUP(C177,PRODUTOS!$B$2:$D$7,3,0)</f>
        <v>156.36000000000001</v>
      </c>
      <c r="F177" s="3">
        <f t="shared" si="2"/>
        <v>7192.56</v>
      </c>
      <c r="G177" s="2" t="s">
        <v>25</v>
      </c>
    </row>
    <row r="178" spans="2:7" x14ac:dyDescent="0.25">
      <c r="B178" s="2" t="s">
        <v>15</v>
      </c>
      <c r="C178" s="2">
        <v>3</v>
      </c>
      <c r="D178" s="2">
        <v>20</v>
      </c>
      <c r="E178" s="3">
        <f>VLOOKUP(C178,PRODUTOS!$B$2:$D$7,3,0)</f>
        <v>55.99</v>
      </c>
      <c r="F178" s="3">
        <f t="shared" si="2"/>
        <v>1119.8</v>
      </c>
      <c r="G178" s="2" t="s">
        <v>21</v>
      </c>
    </row>
  </sheetData>
  <dataValidations count="1">
    <dataValidation type="list" allowBlank="1" showInputMessage="1" showErrorMessage="1" sqref="J2" xr:uid="{D82DB597-57B0-4AB0-BC8A-7856D9D66000}">
      <formula1>"CE,MG,SP,SC,PR,RJ"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"/>
  <sheetViews>
    <sheetView workbookViewId="0">
      <selection activeCell="D3" sqref="D3:D7"/>
    </sheetView>
  </sheetViews>
  <sheetFormatPr defaultRowHeight="15" x14ac:dyDescent="0.25"/>
  <cols>
    <col min="2" max="2" width="14.7109375" bestFit="1" customWidth="1"/>
    <col min="4" max="4" width="10.5703125" bestFit="1" customWidth="1"/>
  </cols>
  <sheetData>
    <row r="2" spans="2:4" x14ac:dyDescent="0.25">
      <c r="B2" t="s">
        <v>8</v>
      </c>
      <c r="C2" t="s">
        <v>9</v>
      </c>
      <c r="D2" t="s">
        <v>6</v>
      </c>
    </row>
    <row r="3" spans="2:4" x14ac:dyDescent="0.25">
      <c r="B3">
        <v>1</v>
      </c>
      <c r="C3" t="s">
        <v>10</v>
      </c>
      <c r="D3" s="1">
        <v>65.900000000000006</v>
      </c>
    </row>
    <row r="4" spans="2:4" x14ac:dyDescent="0.25">
      <c r="B4">
        <v>2</v>
      </c>
      <c r="C4" t="s">
        <v>11</v>
      </c>
      <c r="D4" s="1">
        <v>125.35</v>
      </c>
    </row>
    <row r="5" spans="2:4" x14ac:dyDescent="0.25">
      <c r="B5">
        <v>3</v>
      </c>
      <c r="C5" t="s">
        <v>12</v>
      </c>
      <c r="D5" s="1">
        <v>55.99</v>
      </c>
    </row>
    <row r="6" spans="2:4" x14ac:dyDescent="0.25">
      <c r="B6">
        <v>4</v>
      </c>
      <c r="C6" t="s">
        <v>13</v>
      </c>
      <c r="D6" s="1">
        <v>102.9</v>
      </c>
    </row>
    <row r="7" spans="2:4" x14ac:dyDescent="0.25">
      <c r="B7">
        <v>5</v>
      </c>
      <c r="C7" t="s">
        <v>14</v>
      </c>
      <c r="D7" s="1">
        <v>156.36000000000001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INFORMAÇÃO</vt:lpstr>
      <vt:lpstr>PROFESSOR</vt:lpstr>
      <vt:lpstr>ALUNO</vt:lpstr>
      <vt:lpstr>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InovarAtibaia</dc:creator>
  <cp:lastModifiedBy>michelfabiano</cp:lastModifiedBy>
  <dcterms:created xsi:type="dcterms:W3CDTF">2019-11-05T22:15:36Z</dcterms:created>
  <dcterms:modified xsi:type="dcterms:W3CDTF">2019-11-08T00:10:19Z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1.5.10.0</vt:lpwstr>
  </property>
</Properties>
</file>